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一批" sheetId="1" r:id="rId1"/>
    <sheet name="实际应发" sheetId="2" state="hidden" r:id="rId2"/>
    <sheet name="第二批" sheetId="3" state="hidden" r:id="rId3"/>
  </sheets>
  <definedNames/>
  <calcPr fullCalcOnLoad="1"/>
</workbook>
</file>

<file path=xl/sharedStrings.xml><?xml version="1.0" encoding="utf-8"?>
<sst xmlns="http://schemas.openxmlformats.org/spreadsheetml/2006/main" count="118" uniqueCount="31">
  <si>
    <t>附件：</t>
  </si>
  <si>
    <t>2023年珊溪、泽雅水库移民后期扶持资金（第一批）</t>
  </si>
  <si>
    <t>填报单位：温州市民政局</t>
  </si>
  <si>
    <t>金额：万元</t>
  </si>
  <si>
    <t>农村移民（大中型水库移民后期扶持人口）</t>
  </si>
  <si>
    <t>珊溪水利枢纽工程非农户口生产生活困难人口</t>
  </si>
  <si>
    <t>金额</t>
  </si>
  <si>
    <t>单位</t>
  </si>
  <si>
    <t>珊溪水利枢纽工程市级负担部分</t>
  </si>
  <si>
    <t>泽雅水库市级负担部分</t>
  </si>
  <si>
    <t>小计</t>
  </si>
  <si>
    <t>人数</t>
  </si>
  <si>
    <t>应发金额</t>
  </si>
  <si>
    <t>已下达金额</t>
  </si>
  <si>
    <t>本次下达金额</t>
  </si>
  <si>
    <t>合计</t>
  </si>
  <si>
    <t>鹿城区</t>
  </si>
  <si>
    <t>龙湾区</t>
  </si>
  <si>
    <t>瓯海区</t>
  </si>
  <si>
    <t>乐清市</t>
  </si>
  <si>
    <t>瑞安市</t>
  </si>
  <si>
    <t>永嘉县</t>
  </si>
  <si>
    <t>文成县</t>
  </si>
  <si>
    <t>平阳县</t>
  </si>
  <si>
    <t>泰顺县</t>
  </si>
  <si>
    <t>苍南县</t>
  </si>
  <si>
    <t>龙港市</t>
  </si>
  <si>
    <t>开发区</t>
  </si>
  <si>
    <t xml:space="preserve">注：1、以县（市、区）为单位；2、珊溪非农户口困难人口全部由市级负担 ；3、农村移民市级负担每人每年300元；珊溪非农户口困难人口每人每年600元；4、第一批表格下达农村移民市级负担资金每人每年300元、按上年人数预拨市级非农生活困难补助金每人一、二、三季度的450元；5、第二批表格按照核定后的实际人数下达市级非农生活困难补助金第四季度的150元；
</t>
  </si>
  <si>
    <t>年珊溪、泽雅水库移民后期扶持资金（实际应发）</t>
  </si>
  <si>
    <t>年珊溪、泽雅水库移民后期扶持资金（第二批）</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</si>
</sst>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0.00"/>
    <numFmt numFmtId="178" formatCode="\¥#,##0;[Red]\¥-#,##0"/>
    <numFmt numFmtId="179" formatCode="\¥#,##0;\¥-#,##0"/>
    <numFmt numFmtId="180" formatCode="[DBNum1]h&quot;时&quot;mm&quot;分&quot;"/>
    <numFmt numFmtId="181" formatCode="h:mm\ AM/PM"/>
    <numFmt numFmtId="182" formatCode="mmmmm\-yy"/>
    <numFmt numFmtId="183" formatCode="mmmmm"/>
    <numFmt numFmtId="184" formatCode="dd\-mmm\-yy"/>
    <numFmt numFmtId="185" formatCode="m/d"/>
    <numFmt numFmtId="186" formatCode="yy/m/d"/>
    <numFmt numFmtId="187" formatCode="mm/dd/yy"/>
    <numFmt numFmtId="188" formatCode="yyyy/m/d\ h:mm\ AM/PM"/>
    <numFmt numFmtId="189" formatCode="[$-804]aaaa"/>
    <numFmt numFmtId="190" formatCode="[DBNum1][$-804]m&quot;月&quot;d&quot;日&quot;"/>
    <numFmt numFmtId="191" formatCode="[DBNum1]上午/下午h&quot;时&quot;mm&quot;分&quot;"/>
    <numFmt numFmtId="192" formatCode="h:mm:ss\ AM/PM"/>
    <numFmt numFmtId="193" formatCode="[$-804]aaa"/>
    <numFmt numFmtId="194" formatCode="[DBNum1][$-804]yyyy&quot;年&quot;m&quot;月&quot;d&quot;日&quot;"/>
    <numFmt numFmtId="195" formatCode="#\ ?/?"/>
    <numFmt numFmtId="196" formatCode="mmmm\-yy"/>
    <numFmt numFmtId="197" formatCode="#\ ??/??"/>
    <numFmt numFmtId="198" formatCode="\¥#,##0.00;[Red]\¥-#,##0.00"/>
    <numFmt numFmtId="199" formatCode="[DBNum1][$-804]yyyy&quot;年&quot;m&quot;月&quot;"/>
  </numFmts>
  <fonts count="42">
    <font>
      <sz val="11"/>
      <color theme="1"/>
      <name val="Calibri"/>
      <family val="0"/>
    </font>
    <font>
      <sz val="11"/>
      <name val="宋体"/>
      <family val="0"/>
    </font>
    <font>
      <sz val="12"/>
      <name val="宋体"/>
      <family val="0"/>
    </font>
    <font>
      <sz val="20"/>
      <name val="宋体"/>
      <family val="0"/>
    </font>
    <font>
      <sz val="10"/>
      <name val="宋体"/>
      <family val="0"/>
    </font>
    <font>
      <sz val="11"/>
      <color indexed="53"/>
      <name val="宋体"/>
      <family val="0"/>
    </font>
    <font>
      <b/>
      <sz val="11"/>
      <color indexed="54"/>
      <name val="宋体"/>
      <family val="0"/>
    </font>
    <font>
      <u val="single"/>
      <sz val="11"/>
      <color indexed="12"/>
      <name val="宋体"/>
      <family val="0"/>
    </font>
    <font>
      <b/>
      <sz val="13"/>
      <color indexed="54"/>
      <name val="宋体"/>
      <family val="0"/>
    </font>
    <font>
      <sz val="11"/>
      <color indexed="9"/>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7"/>
      <name val="宋体"/>
      <family val="0"/>
    </font>
    <font>
      <sz val="11"/>
      <color indexed="16"/>
      <name val="宋体"/>
      <family val="0"/>
    </font>
    <font>
      <b/>
      <sz val="11"/>
      <color indexed="8"/>
      <name val="宋体"/>
      <family val="0"/>
    </font>
    <font>
      <sz val="11"/>
      <color indexed="19"/>
      <name val="宋体"/>
      <family val="0"/>
    </font>
    <font>
      <u val="single"/>
      <sz val="11"/>
      <color indexed="20"/>
      <name val="宋体"/>
      <family val="0"/>
    </font>
    <font>
      <sz val="11"/>
      <color indexed="62"/>
      <name val="宋体"/>
      <family val="0"/>
    </font>
    <font>
      <b/>
      <sz val="11"/>
      <color indexed="53"/>
      <name val="宋体"/>
      <family val="0"/>
    </font>
    <font>
      <b/>
      <sz val="18"/>
      <color indexed="54"/>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25"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6" fillId="14" borderId="1" applyNumberFormat="0" applyAlignment="0" applyProtection="0"/>
    <xf numFmtId="0" fontId="24" fillId="15"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0" fillId="22" borderId="0" applyNumberFormat="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4" borderId="0" applyNumberFormat="0" applyBorder="0" applyAlignment="0" applyProtection="0"/>
    <xf numFmtId="0" fontId="38" fillId="0" borderId="0" applyNumberFormat="0" applyFill="0" applyBorder="0" applyAlignment="0" applyProtection="0"/>
    <xf numFmtId="0" fontId="24"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0" borderId="5" applyNumberFormat="0" applyFill="0" applyAlignment="0" applyProtection="0"/>
    <xf numFmtId="0" fontId="0" fillId="30" borderId="0" applyNumberFormat="0" applyBorder="0" applyAlignment="0" applyProtection="0"/>
    <xf numFmtId="0" fontId="35" fillId="0" borderId="7" applyNumberFormat="0" applyFill="0" applyAlignment="0" applyProtection="0"/>
    <xf numFmtId="0" fontId="24" fillId="31" borderId="0" applyNumberFormat="0" applyBorder="0" applyAlignment="0" applyProtection="0"/>
    <xf numFmtId="0" fontId="0" fillId="32" borderId="0" applyNumberFormat="0" applyBorder="0" applyAlignment="0" applyProtection="0"/>
    <xf numFmtId="0" fontId="41" fillId="0" borderId="8" applyNumberFormat="0" applyFill="0" applyAlignment="0" applyProtection="0"/>
  </cellStyleXfs>
  <cellXfs count="33">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shrinkToFit="1"/>
    </xf>
    <xf numFmtId="0" fontId="2" fillId="0" borderId="9" xfId="0" applyNumberFormat="1" applyFont="1" applyFill="1" applyBorder="1" applyAlignment="1">
      <alignment horizontal="center" vertical="center"/>
    </xf>
    <xf numFmtId="0" fontId="4" fillId="0" borderId="13"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33" borderId="9"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pplyProtection="1">
      <alignment horizontal="center" vertical="center" shrinkToFit="1"/>
      <protection locked="0"/>
    </xf>
    <xf numFmtId="0" fontId="2" fillId="0" borderId="9" xfId="0" applyFont="1" applyFill="1" applyBorder="1" applyAlignment="1">
      <alignment horizontal="center" vertical="center" shrinkToFit="1"/>
    </xf>
    <xf numFmtId="0" fontId="4" fillId="0" borderId="13"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1"/>
  <sheetViews>
    <sheetView tabSelected="1" zoomScaleSheetLayoutView="100" workbookViewId="0" topLeftCell="A1">
      <selection activeCell="G29" sqref="G29"/>
    </sheetView>
  </sheetViews>
  <sheetFormatPr defaultColWidth="9.00390625" defaultRowHeight="15"/>
  <cols>
    <col min="1" max="1" width="9.00390625" style="1" customWidth="1"/>
    <col min="2" max="11" width="8.00390625" style="1" customWidth="1"/>
    <col min="12" max="12" width="8.00390625" style="23" customWidth="1"/>
    <col min="13" max="16" width="8.00390625" style="1" customWidth="1"/>
    <col min="17" max="16384" width="9.00390625" style="1" customWidth="1"/>
  </cols>
  <sheetData>
    <row r="1" spans="1:12" ht="14.25">
      <c r="A1" s="1" t="s">
        <v>0</v>
      </c>
      <c r="L1" s="24"/>
    </row>
    <row r="2" spans="1:16" ht="25.5">
      <c r="A2" s="2" t="s">
        <v>1</v>
      </c>
      <c r="B2" s="2"/>
      <c r="C2" s="2"/>
      <c r="D2" s="2"/>
      <c r="E2" s="2"/>
      <c r="F2" s="2"/>
      <c r="G2" s="2"/>
      <c r="H2" s="2"/>
      <c r="I2" s="2"/>
      <c r="J2" s="2"/>
      <c r="K2" s="2"/>
      <c r="L2" s="25"/>
      <c r="M2" s="2"/>
      <c r="N2" s="2"/>
      <c r="O2" s="2"/>
      <c r="P2" s="2"/>
    </row>
    <row r="3" spans="1:16" ht="25.5">
      <c r="A3" s="1" t="s">
        <v>2</v>
      </c>
      <c r="B3" s="2"/>
      <c r="F3" s="2"/>
      <c r="J3" s="2"/>
      <c r="K3" s="2"/>
      <c r="O3" s="16" t="s">
        <v>3</v>
      </c>
      <c r="P3" s="16"/>
    </row>
    <row r="4" spans="1:16" ht="30" customHeight="1">
      <c r="A4" s="3" t="s">
        <v>4</v>
      </c>
      <c r="B4" s="3"/>
      <c r="C4" s="3"/>
      <c r="D4" s="3"/>
      <c r="E4" s="3"/>
      <c r="F4" s="3"/>
      <c r="G4" s="3"/>
      <c r="H4" s="3"/>
      <c r="I4" s="3"/>
      <c r="J4" s="3"/>
      <c r="K4" s="3"/>
      <c r="L4" s="26" t="s">
        <v>5</v>
      </c>
      <c r="M4" s="17"/>
      <c r="N4" s="17"/>
      <c r="O4" s="18"/>
      <c r="P4" s="3" t="s">
        <v>6</v>
      </c>
    </row>
    <row r="5" spans="1:16" ht="14.25" customHeight="1">
      <c r="A5" s="3" t="s">
        <v>7</v>
      </c>
      <c r="B5" s="4" t="s">
        <v>8</v>
      </c>
      <c r="C5" s="5"/>
      <c r="D5" s="5"/>
      <c r="E5" s="12"/>
      <c r="F5" s="3" t="s">
        <v>9</v>
      </c>
      <c r="G5" s="3"/>
      <c r="H5" s="3"/>
      <c r="I5" s="3"/>
      <c r="J5" s="3" t="s">
        <v>10</v>
      </c>
      <c r="K5" s="3"/>
      <c r="L5" s="27" t="s">
        <v>11</v>
      </c>
      <c r="M5" s="14" t="s">
        <v>12</v>
      </c>
      <c r="N5" s="14" t="s">
        <v>13</v>
      </c>
      <c r="O5" s="14" t="s">
        <v>14</v>
      </c>
      <c r="P5" s="19" t="s">
        <v>15</v>
      </c>
    </row>
    <row r="6" spans="1:16" ht="33.75" customHeight="1">
      <c r="A6" s="3"/>
      <c r="B6" s="6" t="s">
        <v>11</v>
      </c>
      <c r="C6" s="7" t="s">
        <v>12</v>
      </c>
      <c r="D6" s="7" t="s">
        <v>13</v>
      </c>
      <c r="E6" s="7" t="s">
        <v>14</v>
      </c>
      <c r="F6" s="6" t="s">
        <v>11</v>
      </c>
      <c r="G6" s="7" t="s">
        <v>12</v>
      </c>
      <c r="H6" s="7" t="s">
        <v>13</v>
      </c>
      <c r="I6" s="7" t="s">
        <v>14</v>
      </c>
      <c r="J6" s="6" t="s">
        <v>11</v>
      </c>
      <c r="K6" s="7" t="s">
        <v>14</v>
      </c>
      <c r="L6" s="28"/>
      <c r="M6" s="20"/>
      <c r="N6" s="20"/>
      <c r="O6" s="20"/>
      <c r="P6" s="21"/>
    </row>
    <row r="7" spans="1:16" ht="14.25">
      <c r="A7" s="3" t="s">
        <v>16</v>
      </c>
      <c r="B7" s="8"/>
      <c r="C7" s="8">
        <f>B7*300/10000</f>
        <v>0</v>
      </c>
      <c r="D7" s="8"/>
      <c r="E7" s="8">
        <f aca="true" t="shared" si="0" ref="E7:E12">C7-D7</f>
        <v>0</v>
      </c>
      <c r="F7" s="8"/>
      <c r="G7" s="8">
        <f>F7*300/10000</f>
        <v>0</v>
      </c>
      <c r="H7" s="8"/>
      <c r="I7" s="8"/>
      <c r="J7" s="8">
        <f aca="true" t="shared" si="1" ref="J7:J12">B7+F7</f>
        <v>0</v>
      </c>
      <c r="K7" s="8">
        <f aca="true" t="shared" si="2" ref="K7:K12">E7+I7</f>
        <v>0</v>
      </c>
      <c r="L7" s="29">
        <v>261</v>
      </c>
      <c r="M7" s="8">
        <f aca="true" t="shared" si="3" ref="M7:M12">L7*600/10000</f>
        <v>15.66</v>
      </c>
      <c r="N7" s="8"/>
      <c r="O7" s="8">
        <f>L7*0.045</f>
        <v>11.745</v>
      </c>
      <c r="P7" s="8">
        <f>O7+K7</f>
        <v>11.745</v>
      </c>
    </row>
    <row r="8" spans="1:16" ht="14.25">
      <c r="A8" s="3" t="s">
        <v>17</v>
      </c>
      <c r="B8" s="8"/>
      <c r="C8" s="8">
        <f>B8*300/10000</f>
        <v>0</v>
      </c>
      <c r="D8" s="8"/>
      <c r="E8" s="8">
        <f t="shared" si="0"/>
        <v>0</v>
      </c>
      <c r="F8" s="8">
        <v>21</v>
      </c>
      <c r="G8" s="8">
        <f>F8*300/10000</f>
        <v>0.63</v>
      </c>
      <c r="H8" s="8"/>
      <c r="I8" s="8">
        <f>G8-H8</f>
        <v>0.63</v>
      </c>
      <c r="J8" s="8">
        <f t="shared" si="1"/>
        <v>21</v>
      </c>
      <c r="K8" s="8">
        <f t="shared" si="2"/>
        <v>0.63</v>
      </c>
      <c r="L8" s="29">
        <v>66</v>
      </c>
      <c r="M8" s="8">
        <f t="shared" si="3"/>
        <v>3.96</v>
      </c>
      <c r="N8" s="8"/>
      <c r="O8" s="8">
        <f aca="true" t="shared" si="4" ref="O8:O18">L8*0.045</f>
        <v>2.9699999999999998</v>
      </c>
      <c r="P8" s="8">
        <f aca="true" t="shared" si="5" ref="P8:P18">O8+K8</f>
        <v>3.5999999999999996</v>
      </c>
    </row>
    <row r="9" spans="1:16" ht="14.25">
      <c r="A9" s="3" t="s">
        <v>18</v>
      </c>
      <c r="B9" s="8"/>
      <c r="C9" s="8">
        <f>B9*300/10000</f>
        <v>0</v>
      </c>
      <c r="D9" s="8"/>
      <c r="E9" s="8">
        <f t="shared" si="0"/>
        <v>0</v>
      </c>
      <c r="F9" s="8">
        <v>146</v>
      </c>
      <c r="G9" s="8">
        <f>F9*300/10000</f>
        <v>4.38</v>
      </c>
      <c r="H9" s="8"/>
      <c r="I9" s="8">
        <f>G9-H9</f>
        <v>4.38</v>
      </c>
      <c r="J9" s="8">
        <f t="shared" si="1"/>
        <v>146</v>
      </c>
      <c r="K9" s="8">
        <f t="shared" si="2"/>
        <v>4.38</v>
      </c>
      <c r="L9" s="29"/>
      <c r="M9" s="8">
        <f t="shared" si="3"/>
        <v>0</v>
      </c>
      <c r="N9" s="8"/>
      <c r="O9" s="8">
        <f t="shared" si="4"/>
        <v>0</v>
      </c>
      <c r="P9" s="8">
        <f t="shared" si="5"/>
        <v>4.38</v>
      </c>
    </row>
    <row r="10" spans="1:16" ht="14.25">
      <c r="A10" s="3" t="s">
        <v>19</v>
      </c>
      <c r="B10" s="8"/>
      <c r="C10" s="8">
        <f>B10*300</f>
        <v>0</v>
      </c>
      <c r="D10" s="8"/>
      <c r="E10" s="8">
        <f t="shared" si="0"/>
        <v>0</v>
      </c>
      <c r="F10" s="8"/>
      <c r="G10" s="8">
        <f>F10*300</f>
        <v>0</v>
      </c>
      <c r="H10" s="8"/>
      <c r="I10" s="8"/>
      <c r="J10" s="8">
        <f t="shared" si="1"/>
        <v>0</v>
      </c>
      <c r="K10" s="8">
        <f t="shared" si="2"/>
        <v>0</v>
      </c>
      <c r="L10" s="29"/>
      <c r="M10" s="8">
        <f t="shared" si="3"/>
        <v>0</v>
      </c>
      <c r="N10" s="8"/>
      <c r="O10" s="8">
        <f t="shared" si="4"/>
        <v>0</v>
      </c>
      <c r="P10" s="8">
        <f t="shared" si="5"/>
        <v>0</v>
      </c>
    </row>
    <row r="11" spans="1:16" ht="14.25">
      <c r="A11" s="3" t="s">
        <v>20</v>
      </c>
      <c r="B11" s="8">
        <v>5211</v>
      </c>
      <c r="C11" s="8">
        <f>B11*300/10000</f>
        <v>156.33</v>
      </c>
      <c r="D11" s="8"/>
      <c r="E11" s="8">
        <f t="shared" si="0"/>
        <v>156.33</v>
      </c>
      <c r="F11" s="8"/>
      <c r="G11" s="8">
        <f>F11*300/10000</f>
        <v>0</v>
      </c>
      <c r="H11" s="8"/>
      <c r="I11" s="8"/>
      <c r="J11" s="8">
        <f t="shared" si="1"/>
        <v>5211</v>
      </c>
      <c r="K11" s="8">
        <f t="shared" si="2"/>
        <v>156.33</v>
      </c>
      <c r="L11" s="29"/>
      <c r="M11" s="8">
        <f t="shared" si="3"/>
        <v>0</v>
      </c>
      <c r="N11" s="8"/>
      <c r="O11" s="8">
        <f t="shared" si="4"/>
        <v>0</v>
      </c>
      <c r="P11" s="8">
        <f t="shared" si="5"/>
        <v>156.33</v>
      </c>
    </row>
    <row r="12" spans="1:16" ht="14.25">
      <c r="A12" s="3" t="s">
        <v>21</v>
      </c>
      <c r="B12" s="8"/>
      <c r="C12" s="8">
        <f>B12*300/10000</f>
        <v>0</v>
      </c>
      <c r="D12" s="8"/>
      <c r="E12" s="8">
        <f t="shared" si="0"/>
        <v>0</v>
      </c>
      <c r="F12" s="8"/>
      <c r="G12" s="8">
        <f>F12*300/10000</f>
        <v>0</v>
      </c>
      <c r="H12" s="8"/>
      <c r="I12" s="8"/>
      <c r="J12" s="8">
        <f t="shared" si="1"/>
        <v>0</v>
      </c>
      <c r="K12" s="8">
        <f t="shared" si="2"/>
        <v>0</v>
      </c>
      <c r="L12" s="29"/>
      <c r="M12" s="8">
        <f t="shared" si="3"/>
        <v>0</v>
      </c>
      <c r="N12" s="8"/>
      <c r="O12" s="8">
        <f t="shared" si="4"/>
        <v>0</v>
      </c>
      <c r="P12" s="8">
        <f t="shared" si="5"/>
        <v>0</v>
      </c>
    </row>
    <row r="13" spans="1:16" ht="14.25">
      <c r="A13" s="3" t="s">
        <v>22</v>
      </c>
      <c r="B13" s="8">
        <v>7487</v>
      </c>
      <c r="C13" s="8">
        <f aca="true" t="shared" si="6" ref="C13:C18">B13*300/10000</f>
        <v>224.61</v>
      </c>
      <c r="D13" s="8"/>
      <c r="E13" s="8">
        <f aca="true" t="shared" si="7" ref="E13:E18">C13-D13</f>
        <v>224.61</v>
      </c>
      <c r="F13" s="8"/>
      <c r="G13" s="8">
        <f aca="true" t="shared" si="8" ref="G13:G18">F13*300/10000</f>
        <v>0</v>
      </c>
      <c r="H13" s="8"/>
      <c r="I13" s="8"/>
      <c r="J13" s="8">
        <f aca="true" t="shared" si="9" ref="J13:J18">B13+F13</f>
        <v>7487</v>
      </c>
      <c r="K13" s="8">
        <f aca="true" t="shared" si="10" ref="K13:K18">E13+I13</f>
        <v>224.61</v>
      </c>
      <c r="L13" s="29">
        <v>24</v>
      </c>
      <c r="M13" s="8">
        <f aca="true" t="shared" si="11" ref="M13:M18">L13*600/10000</f>
        <v>1.44</v>
      </c>
      <c r="N13" s="8"/>
      <c r="O13" s="8">
        <f t="shared" si="4"/>
        <v>1.08</v>
      </c>
      <c r="P13" s="8">
        <f t="shared" si="5"/>
        <v>225.69000000000003</v>
      </c>
    </row>
    <row r="14" spans="1:16" ht="14.25">
      <c r="A14" s="3" t="s">
        <v>23</v>
      </c>
      <c r="B14" s="8">
        <v>121</v>
      </c>
      <c r="C14" s="8">
        <f t="shared" si="6"/>
        <v>3.63</v>
      </c>
      <c r="D14" s="8"/>
      <c r="E14" s="8">
        <f t="shared" si="7"/>
        <v>3.63</v>
      </c>
      <c r="F14" s="8"/>
      <c r="G14" s="8">
        <f t="shared" si="8"/>
        <v>0</v>
      </c>
      <c r="H14" s="8"/>
      <c r="I14" s="8"/>
      <c r="J14" s="8">
        <f t="shared" si="9"/>
        <v>121</v>
      </c>
      <c r="K14" s="8">
        <f t="shared" si="10"/>
        <v>3.63</v>
      </c>
      <c r="L14" s="29">
        <v>55</v>
      </c>
      <c r="M14" s="8">
        <f t="shared" si="11"/>
        <v>3.3</v>
      </c>
      <c r="N14" s="8"/>
      <c r="O14" s="8">
        <f t="shared" si="4"/>
        <v>2.475</v>
      </c>
      <c r="P14" s="8">
        <f t="shared" si="5"/>
        <v>6.105</v>
      </c>
    </row>
    <row r="15" spans="1:16" ht="14.25">
      <c r="A15" s="3" t="s">
        <v>24</v>
      </c>
      <c r="B15" s="8">
        <v>5622</v>
      </c>
      <c r="C15" s="8">
        <f t="shared" si="6"/>
        <v>168.66</v>
      </c>
      <c r="D15" s="8"/>
      <c r="E15" s="8">
        <f t="shared" si="7"/>
        <v>168.66</v>
      </c>
      <c r="F15" s="8"/>
      <c r="G15" s="8">
        <f t="shared" si="8"/>
        <v>0</v>
      </c>
      <c r="H15" s="8"/>
      <c r="I15" s="8"/>
      <c r="J15" s="8">
        <f t="shared" si="9"/>
        <v>5622</v>
      </c>
      <c r="K15" s="8">
        <f t="shared" si="10"/>
        <v>168.66</v>
      </c>
      <c r="L15" s="29">
        <v>79</v>
      </c>
      <c r="M15" s="8">
        <f t="shared" si="11"/>
        <v>4.74</v>
      </c>
      <c r="N15" s="8"/>
      <c r="O15" s="8">
        <f t="shared" si="4"/>
        <v>3.5549999999999997</v>
      </c>
      <c r="P15" s="8">
        <f t="shared" si="5"/>
        <v>172.215</v>
      </c>
    </row>
    <row r="16" spans="1:16" ht="14.25">
      <c r="A16" s="3" t="s">
        <v>25</v>
      </c>
      <c r="B16" s="8"/>
      <c r="C16" s="8">
        <f t="shared" si="6"/>
        <v>0</v>
      </c>
      <c r="D16" s="8"/>
      <c r="E16" s="8">
        <f t="shared" si="7"/>
        <v>0</v>
      </c>
      <c r="F16" s="8"/>
      <c r="G16" s="8">
        <f t="shared" si="8"/>
        <v>0</v>
      </c>
      <c r="H16" s="8"/>
      <c r="I16" s="8"/>
      <c r="J16" s="8">
        <f t="shared" si="9"/>
        <v>0</v>
      </c>
      <c r="K16" s="8">
        <f t="shared" si="10"/>
        <v>0</v>
      </c>
      <c r="L16" s="29"/>
      <c r="M16" s="8">
        <f t="shared" si="11"/>
        <v>0</v>
      </c>
      <c r="N16" s="8"/>
      <c r="O16" s="8">
        <f t="shared" si="4"/>
        <v>0</v>
      </c>
      <c r="P16" s="8">
        <f t="shared" si="5"/>
        <v>0</v>
      </c>
    </row>
    <row r="17" spans="1:16" ht="14.25">
      <c r="A17" s="3" t="s">
        <v>26</v>
      </c>
      <c r="B17" s="8"/>
      <c r="C17" s="8">
        <f t="shared" si="6"/>
        <v>0</v>
      </c>
      <c r="D17" s="8"/>
      <c r="E17" s="8">
        <f t="shared" si="7"/>
        <v>0</v>
      </c>
      <c r="F17" s="8"/>
      <c r="G17" s="8">
        <f t="shared" si="8"/>
        <v>0</v>
      </c>
      <c r="H17" s="8"/>
      <c r="I17" s="8"/>
      <c r="J17" s="8">
        <f t="shared" si="9"/>
        <v>0</v>
      </c>
      <c r="K17" s="8">
        <f t="shared" si="10"/>
        <v>0</v>
      </c>
      <c r="L17" s="29"/>
      <c r="M17" s="8">
        <f t="shared" si="11"/>
        <v>0</v>
      </c>
      <c r="N17" s="8"/>
      <c r="O17" s="8">
        <f t="shared" si="4"/>
        <v>0</v>
      </c>
      <c r="P17" s="8">
        <f t="shared" si="5"/>
        <v>0</v>
      </c>
    </row>
    <row r="18" spans="1:16" ht="14.25">
      <c r="A18" s="3" t="s">
        <v>27</v>
      </c>
      <c r="B18" s="8"/>
      <c r="C18" s="8">
        <f t="shared" si="6"/>
        <v>0</v>
      </c>
      <c r="D18" s="8"/>
      <c r="E18" s="8">
        <f t="shared" si="7"/>
        <v>0</v>
      </c>
      <c r="F18" s="8"/>
      <c r="G18" s="8">
        <f t="shared" si="8"/>
        <v>0</v>
      </c>
      <c r="H18" s="8"/>
      <c r="I18" s="8"/>
      <c r="J18" s="8">
        <f t="shared" si="9"/>
        <v>0</v>
      </c>
      <c r="K18" s="8">
        <f t="shared" si="10"/>
        <v>0</v>
      </c>
      <c r="L18" s="29"/>
      <c r="M18" s="8">
        <f t="shared" si="11"/>
        <v>0</v>
      </c>
      <c r="N18" s="8"/>
      <c r="O18" s="8">
        <f t="shared" si="4"/>
        <v>0</v>
      </c>
      <c r="P18" s="8">
        <f t="shared" si="5"/>
        <v>0</v>
      </c>
    </row>
    <row r="19" spans="1:16" ht="14.25">
      <c r="A19" s="9" t="s">
        <v>15</v>
      </c>
      <c r="B19" s="8">
        <f>SUM(B7:B18)</f>
        <v>18441</v>
      </c>
      <c r="C19" s="8">
        <f>SUM(C7:C18)</f>
        <v>553.23</v>
      </c>
      <c r="D19" s="8">
        <f>SUM(D7:D18)</f>
        <v>0</v>
      </c>
      <c r="E19" s="8">
        <f>SUM(E7:E18)</f>
        <v>553.23</v>
      </c>
      <c r="F19" s="8">
        <f>SUM(F7:F18)</f>
        <v>167</v>
      </c>
      <c r="G19" s="8">
        <f aca="true" t="shared" si="12" ref="G19:P19">SUM(G7:G18)</f>
        <v>5.01</v>
      </c>
      <c r="H19" s="8">
        <f t="shared" si="12"/>
        <v>0</v>
      </c>
      <c r="I19" s="8">
        <f t="shared" si="12"/>
        <v>5.01</v>
      </c>
      <c r="J19" s="8">
        <f t="shared" si="12"/>
        <v>18608</v>
      </c>
      <c r="K19" s="8">
        <f t="shared" si="12"/>
        <v>558.24</v>
      </c>
      <c r="L19" s="30">
        <f t="shared" si="12"/>
        <v>485</v>
      </c>
      <c r="M19" s="8">
        <f t="shared" si="12"/>
        <v>29.1</v>
      </c>
      <c r="N19" s="8">
        <f t="shared" si="12"/>
        <v>0</v>
      </c>
      <c r="O19" s="8">
        <f t="shared" si="12"/>
        <v>21.825</v>
      </c>
      <c r="P19" s="8">
        <f t="shared" si="12"/>
        <v>580.065</v>
      </c>
    </row>
    <row r="20" spans="1:16" ht="43.5" customHeight="1">
      <c r="A20" s="10" t="s">
        <v>28</v>
      </c>
      <c r="B20" s="10"/>
      <c r="C20" s="10"/>
      <c r="D20" s="10"/>
      <c r="E20" s="10"/>
      <c r="F20" s="10"/>
      <c r="G20" s="10"/>
      <c r="H20" s="10"/>
      <c r="I20" s="10"/>
      <c r="J20" s="10"/>
      <c r="K20" s="10"/>
      <c r="L20" s="31"/>
      <c r="M20" s="10"/>
      <c r="N20" s="10"/>
      <c r="O20" s="10"/>
      <c r="P20" s="10"/>
    </row>
    <row r="21" spans="1:16" ht="14.25">
      <c r="A21" s="11"/>
      <c r="B21" s="11"/>
      <c r="C21" s="11"/>
      <c r="D21" s="11"/>
      <c r="E21" s="11"/>
      <c r="F21" s="11"/>
      <c r="G21" s="11"/>
      <c r="H21" s="11"/>
      <c r="I21" s="11"/>
      <c r="J21" s="11"/>
      <c r="K21" s="11"/>
      <c r="L21" s="32"/>
      <c r="M21" s="11"/>
      <c r="N21" s="11"/>
      <c r="O21" s="11"/>
      <c r="P21" s="11"/>
    </row>
  </sheetData>
  <sheetProtection/>
  <mergeCells count="14">
    <mergeCell ref="A2:P2"/>
    <mergeCell ref="O3:P3"/>
    <mergeCell ref="A4:K4"/>
    <mergeCell ref="L4:O4"/>
    <mergeCell ref="B5:E5"/>
    <mergeCell ref="F5:I5"/>
    <mergeCell ref="J5:K5"/>
    <mergeCell ref="A20:P20"/>
    <mergeCell ref="A5:A6"/>
    <mergeCell ref="L5:L6"/>
    <mergeCell ref="M5:M6"/>
    <mergeCell ref="N5:N6"/>
    <mergeCell ref="O5:O6"/>
    <mergeCell ref="P5:P6"/>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P21"/>
  <sheetViews>
    <sheetView zoomScaleSheetLayoutView="100" workbookViewId="0" topLeftCell="A1">
      <selection activeCell="A1" sqref="A1:IV1"/>
    </sheetView>
  </sheetViews>
  <sheetFormatPr defaultColWidth="9.00390625" defaultRowHeight="15"/>
  <cols>
    <col min="1" max="1" width="9.00390625" style="1" customWidth="1"/>
    <col min="2" max="16" width="8.00390625" style="1" customWidth="1"/>
    <col min="17" max="16384" width="9.00390625" style="1" customWidth="1"/>
  </cols>
  <sheetData>
    <row r="1" ht="13.5"/>
    <row r="2" spans="1:16" s="1" customFormat="1" ht="25.5">
      <c r="A2" s="2" t="s">
        <v>29</v>
      </c>
      <c r="B2" s="2"/>
      <c r="C2" s="2"/>
      <c r="D2" s="2"/>
      <c r="E2" s="2"/>
      <c r="F2" s="2"/>
      <c r="G2" s="2"/>
      <c r="H2" s="2"/>
      <c r="I2" s="2"/>
      <c r="J2" s="2"/>
      <c r="K2" s="2"/>
      <c r="L2" s="2"/>
      <c r="M2" s="2"/>
      <c r="N2" s="2"/>
      <c r="O2" s="2"/>
      <c r="P2" s="2"/>
    </row>
    <row r="3" spans="1:16" s="1" customFormat="1" ht="25.5">
      <c r="A3" s="1" t="s">
        <v>2</v>
      </c>
      <c r="B3" s="2"/>
      <c r="F3" s="2"/>
      <c r="J3" s="2"/>
      <c r="K3" s="2"/>
      <c r="O3" s="16" t="s">
        <v>3</v>
      </c>
      <c r="P3" s="16"/>
    </row>
    <row r="4" spans="1:16" s="1" customFormat="1" ht="30" customHeight="1">
      <c r="A4" s="3" t="s">
        <v>4</v>
      </c>
      <c r="B4" s="3"/>
      <c r="C4" s="3"/>
      <c r="D4" s="3"/>
      <c r="E4" s="3"/>
      <c r="F4" s="3"/>
      <c r="G4" s="3"/>
      <c r="H4" s="3"/>
      <c r="I4" s="3"/>
      <c r="J4" s="3"/>
      <c r="K4" s="3"/>
      <c r="L4" s="13" t="s">
        <v>5</v>
      </c>
      <c r="M4" s="17"/>
      <c r="N4" s="17"/>
      <c r="O4" s="18"/>
      <c r="P4" s="3" t="s">
        <v>6</v>
      </c>
    </row>
    <row r="5" spans="1:16" s="1" customFormat="1" ht="14.25" customHeight="1">
      <c r="A5" s="3" t="s">
        <v>7</v>
      </c>
      <c r="B5" s="4" t="s">
        <v>8</v>
      </c>
      <c r="C5" s="5"/>
      <c r="D5" s="5"/>
      <c r="E5" s="12"/>
      <c r="F5" s="3" t="s">
        <v>9</v>
      </c>
      <c r="G5" s="3"/>
      <c r="H5" s="3"/>
      <c r="I5" s="3"/>
      <c r="J5" s="3" t="s">
        <v>10</v>
      </c>
      <c r="K5" s="3"/>
      <c r="L5" s="14" t="s">
        <v>11</v>
      </c>
      <c r="M5" s="14" t="s">
        <v>12</v>
      </c>
      <c r="N5" s="14" t="s">
        <v>13</v>
      </c>
      <c r="O5" s="14" t="s">
        <v>14</v>
      </c>
      <c r="P5" s="19" t="s">
        <v>15</v>
      </c>
    </row>
    <row r="6" spans="1:16" s="1" customFormat="1" ht="33.75" customHeight="1">
      <c r="A6" s="3"/>
      <c r="B6" s="6" t="s">
        <v>11</v>
      </c>
      <c r="C6" s="7" t="s">
        <v>12</v>
      </c>
      <c r="D6" s="7" t="s">
        <v>13</v>
      </c>
      <c r="E6" s="7" t="s">
        <v>14</v>
      </c>
      <c r="F6" s="6" t="s">
        <v>11</v>
      </c>
      <c r="G6" s="7" t="s">
        <v>12</v>
      </c>
      <c r="H6" s="7" t="s">
        <v>13</v>
      </c>
      <c r="I6" s="7" t="s">
        <v>14</v>
      </c>
      <c r="J6" s="6" t="s">
        <v>11</v>
      </c>
      <c r="K6" s="7" t="s">
        <v>14</v>
      </c>
      <c r="L6" s="15"/>
      <c r="M6" s="20"/>
      <c r="N6" s="20"/>
      <c r="O6" s="20"/>
      <c r="P6" s="21"/>
    </row>
    <row r="7" spans="1:16" s="1" customFormat="1" ht="14.25">
      <c r="A7" s="3" t="s">
        <v>16</v>
      </c>
      <c r="B7" s="8"/>
      <c r="C7" s="8">
        <f aca="true" t="shared" si="0" ref="C7:C9">B7*300/10000</f>
        <v>0</v>
      </c>
      <c r="D7" s="8"/>
      <c r="E7" s="8">
        <f aca="true" t="shared" si="1" ref="E7:E18">C7-D7</f>
        <v>0</v>
      </c>
      <c r="F7" s="8"/>
      <c r="G7" s="8">
        <f aca="true" t="shared" si="2" ref="G7:G9">F7*300/10000</f>
        <v>0</v>
      </c>
      <c r="H7" s="8"/>
      <c r="I7" s="8"/>
      <c r="J7" s="8">
        <f aca="true" t="shared" si="3" ref="J7:J18">B7+F7</f>
        <v>0</v>
      </c>
      <c r="K7" s="8">
        <f aca="true" t="shared" si="4" ref="K7:K18">E7+I7</f>
        <v>0</v>
      </c>
      <c r="L7" s="22">
        <v>261</v>
      </c>
      <c r="M7" s="8">
        <f aca="true" t="shared" si="5" ref="M7:M18">L7*600/10000</f>
        <v>15.66</v>
      </c>
      <c r="N7" s="8"/>
      <c r="O7" s="8">
        <f>M7</f>
        <v>15.66</v>
      </c>
      <c r="P7" s="8">
        <f aca="true" t="shared" si="6" ref="P7:P18">O7+K7</f>
        <v>15.66</v>
      </c>
    </row>
    <row r="8" spans="1:16" s="1" customFormat="1" ht="14.25">
      <c r="A8" s="3" t="s">
        <v>17</v>
      </c>
      <c r="B8" s="8"/>
      <c r="C8" s="8">
        <f t="shared" si="0"/>
        <v>0</v>
      </c>
      <c r="D8" s="8"/>
      <c r="E8" s="8">
        <f t="shared" si="1"/>
        <v>0</v>
      </c>
      <c r="F8" s="8">
        <v>21</v>
      </c>
      <c r="G8" s="8">
        <f t="shared" si="2"/>
        <v>0.63</v>
      </c>
      <c r="H8" s="8"/>
      <c r="I8" s="8">
        <f>G8-H8</f>
        <v>0.63</v>
      </c>
      <c r="J8" s="8">
        <f t="shared" si="3"/>
        <v>21</v>
      </c>
      <c r="K8" s="8">
        <f t="shared" si="4"/>
        <v>0.63</v>
      </c>
      <c r="L8" s="22">
        <v>66</v>
      </c>
      <c r="M8" s="8">
        <f t="shared" si="5"/>
        <v>3.96</v>
      </c>
      <c r="N8" s="8"/>
      <c r="O8" s="8">
        <f aca="true" t="shared" si="7" ref="O8:O18">M8</f>
        <v>3.96</v>
      </c>
      <c r="P8" s="8">
        <f t="shared" si="6"/>
        <v>4.59</v>
      </c>
    </row>
    <row r="9" spans="1:16" s="1" customFormat="1" ht="14.25">
      <c r="A9" s="3" t="s">
        <v>18</v>
      </c>
      <c r="B9" s="8"/>
      <c r="C9" s="8">
        <f t="shared" si="0"/>
        <v>0</v>
      </c>
      <c r="D9" s="8"/>
      <c r="E9" s="8">
        <f t="shared" si="1"/>
        <v>0</v>
      </c>
      <c r="F9" s="8">
        <v>146</v>
      </c>
      <c r="G9" s="8">
        <f t="shared" si="2"/>
        <v>4.38</v>
      </c>
      <c r="H9" s="8"/>
      <c r="I9" s="8">
        <f>G9-H9</f>
        <v>4.38</v>
      </c>
      <c r="J9" s="8">
        <f t="shared" si="3"/>
        <v>146</v>
      </c>
      <c r="K9" s="8">
        <f t="shared" si="4"/>
        <v>4.38</v>
      </c>
      <c r="L9" s="22"/>
      <c r="M9" s="8">
        <f t="shared" si="5"/>
        <v>0</v>
      </c>
      <c r="N9" s="8"/>
      <c r="O9" s="8">
        <f t="shared" si="7"/>
        <v>0</v>
      </c>
      <c r="P9" s="8">
        <f t="shared" si="6"/>
        <v>4.38</v>
      </c>
    </row>
    <row r="10" spans="1:16" s="1" customFormat="1" ht="14.25">
      <c r="A10" s="3" t="s">
        <v>19</v>
      </c>
      <c r="B10" s="8"/>
      <c r="C10" s="8">
        <f>B10*300</f>
        <v>0</v>
      </c>
      <c r="D10" s="8"/>
      <c r="E10" s="8">
        <f t="shared" si="1"/>
        <v>0</v>
      </c>
      <c r="F10" s="8"/>
      <c r="G10" s="8">
        <f>F10*300</f>
        <v>0</v>
      </c>
      <c r="H10" s="8"/>
      <c r="I10" s="8"/>
      <c r="J10" s="8">
        <f t="shared" si="3"/>
        <v>0</v>
      </c>
      <c r="K10" s="8">
        <f t="shared" si="4"/>
        <v>0</v>
      </c>
      <c r="L10" s="22"/>
      <c r="M10" s="8">
        <f t="shared" si="5"/>
        <v>0</v>
      </c>
      <c r="N10" s="8"/>
      <c r="O10" s="8">
        <f t="shared" si="7"/>
        <v>0</v>
      </c>
      <c r="P10" s="8">
        <f t="shared" si="6"/>
        <v>0</v>
      </c>
    </row>
    <row r="11" spans="1:16" s="1" customFormat="1" ht="14.25">
      <c r="A11" s="3" t="s">
        <v>20</v>
      </c>
      <c r="B11" s="8">
        <v>5211</v>
      </c>
      <c r="C11" s="8">
        <f aca="true" t="shared" si="8" ref="C11:C18">B11*300/10000</f>
        <v>156.33</v>
      </c>
      <c r="D11" s="8"/>
      <c r="E11" s="8">
        <f t="shared" si="1"/>
        <v>156.33</v>
      </c>
      <c r="F11" s="8"/>
      <c r="G11" s="8">
        <f aca="true" t="shared" si="9" ref="G11:G18">F11*300/10000</f>
        <v>0</v>
      </c>
      <c r="H11" s="8"/>
      <c r="I11" s="8"/>
      <c r="J11" s="8">
        <f t="shared" si="3"/>
        <v>5211</v>
      </c>
      <c r="K11" s="8">
        <f t="shared" si="4"/>
        <v>156.33</v>
      </c>
      <c r="L11" s="22"/>
      <c r="M11" s="8">
        <f t="shared" si="5"/>
        <v>0</v>
      </c>
      <c r="N11" s="8"/>
      <c r="O11" s="8">
        <f t="shared" si="7"/>
        <v>0</v>
      </c>
      <c r="P11" s="8">
        <f t="shared" si="6"/>
        <v>156.33</v>
      </c>
    </row>
    <row r="12" spans="1:16" s="1" customFormat="1" ht="14.25">
      <c r="A12" s="3" t="s">
        <v>21</v>
      </c>
      <c r="B12" s="8"/>
      <c r="C12" s="8">
        <f t="shared" si="8"/>
        <v>0</v>
      </c>
      <c r="D12" s="8"/>
      <c r="E12" s="8">
        <f t="shared" si="1"/>
        <v>0</v>
      </c>
      <c r="F12" s="8"/>
      <c r="G12" s="8">
        <f t="shared" si="9"/>
        <v>0</v>
      </c>
      <c r="H12" s="8"/>
      <c r="I12" s="8"/>
      <c r="J12" s="8">
        <f t="shared" si="3"/>
        <v>0</v>
      </c>
      <c r="K12" s="8">
        <f t="shared" si="4"/>
        <v>0</v>
      </c>
      <c r="L12" s="22"/>
      <c r="M12" s="8">
        <f t="shared" si="5"/>
        <v>0</v>
      </c>
      <c r="N12" s="8"/>
      <c r="O12" s="8">
        <f t="shared" si="7"/>
        <v>0</v>
      </c>
      <c r="P12" s="8">
        <f t="shared" si="6"/>
        <v>0</v>
      </c>
    </row>
    <row r="13" spans="1:16" s="1" customFormat="1" ht="14.25">
      <c r="A13" s="3" t="s">
        <v>22</v>
      </c>
      <c r="B13" s="8">
        <v>7487</v>
      </c>
      <c r="C13" s="8">
        <f t="shared" si="8"/>
        <v>224.61</v>
      </c>
      <c r="D13" s="8"/>
      <c r="E13" s="8">
        <f t="shared" si="1"/>
        <v>224.61</v>
      </c>
      <c r="F13" s="8"/>
      <c r="G13" s="8">
        <f t="shared" si="9"/>
        <v>0</v>
      </c>
      <c r="H13" s="8"/>
      <c r="I13" s="8"/>
      <c r="J13" s="8">
        <f t="shared" si="3"/>
        <v>7487</v>
      </c>
      <c r="K13" s="8">
        <f t="shared" si="4"/>
        <v>224.61</v>
      </c>
      <c r="L13" s="22">
        <v>24</v>
      </c>
      <c r="M13" s="8">
        <f t="shared" si="5"/>
        <v>1.44</v>
      </c>
      <c r="N13" s="8"/>
      <c r="O13" s="8">
        <f t="shared" si="7"/>
        <v>1.44</v>
      </c>
      <c r="P13" s="8">
        <f t="shared" si="6"/>
        <v>226.05</v>
      </c>
    </row>
    <row r="14" spans="1:16" s="1" customFormat="1" ht="14.25">
      <c r="A14" s="3" t="s">
        <v>23</v>
      </c>
      <c r="B14" s="8">
        <v>121</v>
      </c>
      <c r="C14" s="8">
        <f t="shared" si="8"/>
        <v>3.63</v>
      </c>
      <c r="D14" s="8"/>
      <c r="E14" s="8">
        <f t="shared" si="1"/>
        <v>3.63</v>
      </c>
      <c r="F14" s="8"/>
      <c r="G14" s="8">
        <f t="shared" si="9"/>
        <v>0</v>
      </c>
      <c r="H14" s="8"/>
      <c r="I14" s="8"/>
      <c r="J14" s="8">
        <f t="shared" si="3"/>
        <v>121</v>
      </c>
      <c r="K14" s="8">
        <f t="shared" si="4"/>
        <v>3.63</v>
      </c>
      <c r="L14" s="22">
        <v>55</v>
      </c>
      <c r="M14" s="8">
        <f t="shared" si="5"/>
        <v>3.3</v>
      </c>
      <c r="N14" s="8"/>
      <c r="O14" s="8">
        <f t="shared" si="7"/>
        <v>3.3</v>
      </c>
      <c r="P14" s="8">
        <f t="shared" si="6"/>
        <v>6.93</v>
      </c>
    </row>
    <row r="15" spans="1:16" s="1" customFormat="1" ht="14.25">
      <c r="A15" s="3" t="s">
        <v>24</v>
      </c>
      <c r="B15" s="8">
        <v>5622</v>
      </c>
      <c r="C15" s="8">
        <f t="shared" si="8"/>
        <v>168.66</v>
      </c>
      <c r="D15" s="8"/>
      <c r="E15" s="8">
        <f t="shared" si="1"/>
        <v>168.66</v>
      </c>
      <c r="F15" s="8"/>
      <c r="G15" s="8">
        <f t="shared" si="9"/>
        <v>0</v>
      </c>
      <c r="H15" s="8"/>
      <c r="I15" s="8"/>
      <c r="J15" s="8">
        <f t="shared" si="3"/>
        <v>5622</v>
      </c>
      <c r="K15" s="8">
        <f t="shared" si="4"/>
        <v>168.66</v>
      </c>
      <c r="L15" s="22">
        <v>79</v>
      </c>
      <c r="M15" s="8">
        <f t="shared" si="5"/>
        <v>4.74</v>
      </c>
      <c r="N15" s="8"/>
      <c r="O15" s="8">
        <f t="shared" si="7"/>
        <v>4.74</v>
      </c>
      <c r="P15" s="8">
        <f t="shared" si="6"/>
        <v>173.4</v>
      </c>
    </row>
    <row r="16" spans="1:16" s="1" customFormat="1" ht="14.25">
      <c r="A16" s="3" t="s">
        <v>25</v>
      </c>
      <c r="B16" s="8"/>
      <c r="C16" s="8">
        <f t="shared" si="8"/>
        <v>0</v>
      </c>
      <c r="D16" s="8"/>
      <c r="E16" s="8">
        <f t="shared" si="1"/>
        <v>0</v>
      </c>
      <c r="F16" s="8"/>
      <c r="G16" s="8">
        <f t="shared" si="9"/>
        <v>0</v>
      </c>
      <c r="H16" s="8"/>
      <c r="I16" s="8"/>
      <c r="J16" s="8">
        <f t="shared" si="3"/>
        <v>0</v>
      </c>
      <c r="K16" s="8">
        <f t="shared" si="4"/>
        <v>0</v>
      </c>
      <c r="L16" s="22"/>
      <c r="M16" s="8">
        <f t="shared" si="5"/>
        <v>0</v>
      </c>
      <c r="N16" s="8"/>
      <c r="O16" s="8">
        <f t="shared" si="7"/>
        <v>0</v>
      </c>
      <c r="P16" s="8">
        <f t="shared" si="6"/>
        <v>0</v>
      </c>
    </row>
    <row r="17" spans="1:16" s="1" customFormat="1" ht="14.25">
      <c r="A17" s="3" t="s">
        <v>26</v>
      </c>
      <c r="B17" s="8"/>
      <c r="C17" s="8">
        <f t="shared" si="8"/>
        <v>0</v>
      </c>
      <c r="D17" s="8"/>
      <c r="E17" s="8">
        <f t="shared" si="1"/>
        <v>0</v>
      </c>
      <c r="F17" s="8"/>
      <c r="G17" s="8">
        <f t="shared" si="9"/>
        <v>0</v>
      </c>
      <c r="H17" s="8"/>
      <c r="I17" s="8"/>
      <c r="J17" s="8">
        <f t="shared" si="3"/>
        <v>0</v>
      </c>
      <c r="K17" s="8">
        <f t="shared" si="4"/>
        <v>0</v>
      </c>
      <c r="L17" s="22"/>
      <c r="M17" s="8">
        <f t="shared" si="5"/>
        <v>0</v>
      </c>
      <c r="N17" s="8"/>
      <c r="O17" s="8">
        <f t="shared" si="7"/>
        <v>0</v>
      </c>
      <c r="P17" s="8">
        <f t="shared" si="6"/>
        <v>0</v>
      </c>
    </row>
    <row r="18" spans="1:16" s="1" customFormat="1" ht="14.25">
      <c r="A18" s="3" t="s">
        <v>27</v>
      </c>
      <c r="B18" s="8"/>
      <c r="C18" s="8">
        <f t="shared" si="8"/>
        <v>0</v>
      </c>
      <c r="D18" s="8"/>
      <c r="E18" s="8">
        <f t="shared" si="1"/>
        <v>0</v>
      </c>
      <c r="F18" s="8"/>
      <c r="G18" s="8">
        <f t="shared" si="9"/>
        <v>0</v>
      </c>
      <c r="H18" s="8"/>
      <c r="I18" s="8"/>
      <c r="J18" s="8">
        <f t="shared" si="3"/>
        <v>0</v>
      </c>
      <c r="K18" s="8">
        <f t="shared" si="4"/>
        <v>0</v>
      </c>
      <c r="L18" s="22"/>
      <c r="M18" s="8">
        <f t="shared" si="5"/>
        <v>0</v>
      </c>
      <c r="N18" s="8"/>
      <c r="O18" s="8">
        <f t="shared" si="7"/>
        <v>0</v>
      </c>
      <c r="P18" s="8">
        <f t="shared" si="6"/>
        <v>0</v>
      </c>
    </row>
    <row r="19" spans="1:16" s="1" customFormat="1" ht="14.25">
      <c r="A19" s="9" t="s">
        <v>15</v>
      </c>
      <c r="B19" s="8">
        <f aca="true" t="shared" si="10" ref="B19:P19">SUM(B7:B18)</f>
        <v>18441</v>
      </c>
      <c r="C19" s="8">
        <f t="shared" si="10"/>
        <v>553.23</v>
      </c>
      <c r="D19" s="8">
        <f t="shared" si="10"/>
        <v>0</v>
      </c>
      <c r="E19" s="8">
        <f t="shared" si="10"/>
        <v>553.23</v>
      </c>
      <c r="F19" s="8">
        <f t="shared" si="10"/>
        <v>167</v>
      </c>
      <c r="G19" s="8">
        <f t="shared" si="10"/>
        <v>5.01</v>
      </c>
      <c r="H19" s="8">
        <f t="shared" si="10"/>
        <v>0</v>
      </c>
      <c r="I19" s="8">
        <f t="shared" si="10"/>
        <v>5.01</v>
      </c>
      <c r="J19" s="8">
        <f t="shared" si="10"/>
        <v>18608</v>
      </c>
      <c r="K19" s="8">
        <f t="shared" si="10"/>
        <v>558.24</v>
      </c>
      <c r="L19" s="8">
        <f t="shared" si="10"/>
        <v>485</v>
      </c>
      <c r="M19" s="8">
        <f t="shared" si="10"/>
        <v>29.1</v>
      </c>
      <c r="N19" s="8">
        <f t="shared" si="10"/>
        <v>0</v>
      </c>
      <c r="O19" s="8">
        <f t="shared" si="10"/>
        <v>29.1</v>
      </c>
      <c r="P19" s="8">
        <f t="shared" si="10"/>
        <v>587.34</v>
      </c>
    </row>
    <row r="20" spans="1:16" s="1" customFormat="1" ht="43.5" customHeight="1">
      <c r="A20" s="10" t="s">
        <v>28</v>
      </c>
      <c r="B20" s="10"/>
      <c r="C20" s="10"/>
      <c r="D20" s="10"/>
      <c r="E20" s="10"/>
      <c r="F20" s="10"/>
      <c r="G20" s="10"/>
      <c r="H20" s="10"/>
      <c r="I20" s="10"/>
      <c r="J20" s="10"/>
      <c r="K20" s="10"/>
      <c r="L20" s="10"/>
      <c r="M20" s="10"/>
      <c r="N20" s="10"/>
      <c r="O20" s="10"/>
      <c r="P20" s="10"/>
    </row>
    <row r="21" spans="1:16" s="1" customFormat="1" ht="14.25">
      <c r="A21" s="11"/>
      <c r="B21" s="11"/>
      <c r="C21" s="11"/>
      <c r="D21" s="11"/>
      <c r="E21" s="11"/>
      <c r="F21" s="11"/>
      <c r="G21" s="11"/>
      <c r="H21" s="11"/>
      <c r="I21" s="11"/>
      <c r="J21" s="11"/>
      <c r="K21" s="11"/>
      <c r="L21" s="11"/>
      <c r="M21" s="11"/>
      <c r="N21" s="11"/>
      <c r="O21" s="11"/>
      <c r="P21" s="11"/>
    </row>
  </sheetData>
  <sheetProtection/>
  <mergeCells count="14">
    <mergeCell ref="A2:P2"/>
    <mergeCell ref="O3:P3"/>
    <mergeCell ref="A4:K4"/>
    <mergeCell ref="L4:O4"/>
    <mergeCell ref="B5:E5"/>
    <mergeCell ref="F5:I5"/>
    <mergeCell ref="J5:K5"/>
    <mergeCell ref="A20:P20"/>
    <mergeCell ref="A5:A6"/>
    <mergeCell ref="L5:L6"/>
    <mergeCell ref="M5:M6"/>
    <mergeCell ref="N5:N6"/>
    <mergeCell ref="O5:O6"/>
    <mergeCell ref="P5:P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20"/>
  <sheetViews>
    <sheetView zoomScaleSheetLayoutView="100" workbookViewId="0" topLeftCell="A1">
      <selection activeCell="F29" sqref="F29"/>
    </sheetView>
  </sheetViews>
  <sheetFormatPr defaultColWidth="9.00390625" defaultRowHeight="15"/>
  <cols>
    <col min="1" max="1" width="9.00390625" style="1" customWidth="1"/>
    <col min="2" max="16" width="8.00390625" style="1" customWidth="1"/>
    <col min="17" max="16384" width="9.00390625" style="1" customWidth="1"/>
  </cols>
  <sheetData>
    <row r="1" spans="1:16" s="1" customFormat="1" ht="25.5">
      <c r="A1" s="2" t="s">
        <v>30</v>
      </c>
      <c r="B1" s="2"/>
      <c r="C1" s="2"/>
      <c r="D1" s="2"/>
      <c r="E1" s="2"/>
      <c r="F1" s="2"/>
      <c r="G1" s="2"/>
      <c r="H1" s="2"/>
      <c r="I1" s="2"/>
      <c r="J1" s="2"/>
      <c r="K1" s="2"/>
      <c r="L1" s="2"/>
      <c r="M1" s="2"/>
      <c r="N1" s="2"/>
      <c r="O1" s="2"/>
      <c r="P1" s="2"/>
    </row>
    <row r="2" spans="1:16" s="1" customFormat="1" ht="25.5">
      <c r="A2" s="1" t="s">
        <v>2</v>
      </c>
      <c r="B2" s="2"/>
      <c r="F2" s="2"/>
      <c r="J2" s="2"/>
      <c r="K2" s="2"/>
      <c r="O2" s="16" t="s">
        <v>3</v>
      </c>
      <c r="P2" s="16"/>
    </row>
    <row r="3" spans="1:16" s="1" customFormat="1" ht="30" customHeight="1">
      <c r="A3" s="3" t="s">
        <v>4</v>
      </c>
      <c r="B3" s="3"/>
      <c r="C3" s="3"/>
      <c r="D3" s="3"/>
      <c r="E3" s="3"/>
      <c r="F3" s="3"/>
      <c r="G3" s="3"/>
      <c r="H3" s="3"/>
      <c r="I3" s="3"/>
      <c r="J3" s="3"/>
      <c r="K3" s="3"/>
      <c r="L3" s="13" t="s">
        <v>5</v>
      </c>
      <c r="M3" s="17"/>
      <c r="N3" s="17"/>
      <c r="O3" s="18"/>
      <c r="P3" s="3" t="s">
        <v>6</v>
      </c>
    </row>
    <row r="4" spans="1:16" s="1" customFormat="1" ht="14.25" customHeight="1">
      <c r="A4" s="3" t="s">
        <v>7</v>
      </c>
      <c r="B4" s="4" t="s">
        <v>8</v>
      </c>
      <c r="C4" s="5"/>
      <c r="D4" s="5"/>
      <c r="E4" s="12"/>
      <c r="F4" s="3" t="s">
        <v>9</v>
      </c>
      <c r="G4" s="3"/>
      <c r="H4" s="3"/>
      <c r="I4" s="3"/>
      <c r="J4" s="3" t="s">
        <v>10</v>
      </c>
      <c r="K4" s="3"/>
      <c r="L4" s="14" t="s">
        <v>11</v>
      </c>
      <c r="M4" s="14" t="s">
        <v>12</v>
      </c>
      <c r="N4" s="14" t="s">
        <v>13</v>
      </c>
      <c r="O4" s="14" t="s">
        <v>14</v>
      </c>
      <c r="P4" s="19" t="s">
        <v>15</v>
      </c>
    </row>
    <row r="5" spans="1:16" s="1" customFormat="1" ht="33.75" customHeight="1">
      <c r="A5" s="3"/>
      <c r="B5" s="6" t="s">
        <v>11</v>
      </c>
      <c r="C5" s="7" t="s">
        <v>12</v>
      </c>
      <c r="D5" s="7" t="s">
        <v>13</v>
      </c>
      <c r="E5" s="7" t="s">
        <v>14</v>
      </c>
      <c r="F5" s="6" t="s">
        <v>11</v>
      </c>
      <c r="G5" s="7" t="s">
        <v>12</v>
      </c>
      <c r="H5" s="7" t="s">
        <v>13</v>
      </c>
      <c r="I5" s="7" t="s">
        <v>14</v>
      </c>
      <c r="J5" s="6" t="s">
        <v>11</v>
      </c>
      <c r="K5" s="7" t="s">
        <v>14</v>
      </c>
      <c r="L5" s="15"/>
      <c r="M5" s="20"/>
      <c r="N5" s="20"/>
      <c r="O5" s="20"/>
      <c r="P5" s="21"/>
    </row>
    <row r="6" spans="1:16" s="1" customFormat="1" ht="14.25">
      <c r="A6" s="3" t="s">
        <v>16</v>
      </c>
      <c r="B6" s="8"/>
      <c r="C6" s="8">
        <f aca="true" t="shared" si="0" ref="C6:C8">B6*300/10000</f>
        <v>0</v>
      </c>
      <c r="D6" s="8">
        <v>0</v>
      </c>
      <c r="E6" s="8">
        <f aca="true" t="shared" si="1" ref="E6:E17">C6-D6</f>
        <v>0</v>
      </c>
      <c r="F6" s="8"/>
      <c r="G6" s="8">
        <f aca="true" t="shared" si="2" ref="G6:G8">F6*300/10000</f>
        <v>0</v>
      </c>
      <c r="H6" s="8">
        <v>0</v>
      </c>
      <c r="I6" s="8">
        <f>G6-H6</f>
        <v>0</v>
      </c>
      <c r="J6" s="8">
        <f aca="true" t="shared" si="3" ref="J6:J17">B6+F6</f>
        <v>0</v>
      </c>
      <c r="K6" s="8">
        <f aca="true" t="shared" si="4" ref="K6:K17">E6+I6</f>
        <v>0</v>
      </c>
      <c r="L6" s="8">
        <f>'实际应发'!L7</f>
        <v>261</v>
      </c>
      <c r="M6" s="8">
        <f aca="true" t="shared" si="5" ref="M6:M17">L6*600/10000</f>
        <v>15.66</v>
      </c>
      <c r="N6" s="8">
        <f>'第一批'!O7</f>
        <v>11.745</v>
      </c>
      <c r="O6" s="8">
        <f>M6-N6</f>
        <v>3.915000000000001</v>
      </c>
      <c r="P6" s="8">
        <f aca="true" t="shared" si="6" ref="P6:P17">O6+K6</f>
        <v>3.915000000000001</v>
      </c>
    </row>
    <row r="7" spans="1:16" s="1" customFormat="1" ht="14.25">
      <c r="A7" s="3" t="s">
        <v>17</v>
      </c>
      <c r="B7" s="8"/>
      <c r="C7" s="8">
        <f t="shared" si="0"/>
        <v>0</v>
      </c>
      <c r="D7" s="8">
        <v>0</v>
      </c>
      <c r="E7" s="8">
        <f t="shared" si="1"/>
        <v>0</v>
      </c>
      <c r="F7" s="8">
        <v>21</v>
      </c>
      <c r="G7" s="8">
        <f t="shared" si="2"/>
        <v>0.63</v>
      </c>
      <c r="H7" s="8">
        <v>0.63</v>
      </c>
      <c r="I7" s="8">
        <f>G7-H7</f>
        <v>0</v>
      </c>
      <c r="J7" s="8">
        <f t="shared" si="3"/>
        <v>21</v>
      </c>
      <c r="K7" s="8">
        <f t="shared" si="4"/>
        <v>0</v>
      </c>
      <c r="L7" s="8">
        <f>'实际应发'!L8</f>
        <v>66</v>
      </c>
      <c r="M7" s="8">
        <f t="shared" si="5"/>
        <v>3.96</v>
      </c>
      <c r="N7" s="8">
        <f>'第一批'!O8</f>
        <v>2.9699999999999998</v>
      </c>
      <c r="O7" s="8">
        <f aca="true" t="shared" si="7" ref="O7:O17">M7-N7</f>
        <v>0.9900000000000002</v>
      </c>
      <c r="P7" s="8">
        <f t="shared" si="6"/>
        <v>0.9900000000000002</v>
      </c>
    </row>
    <row r="8" spans="1:16" s="1" customFormat="1" ht="14.25">
      <c r="A8" s="3" t="s">
        <v>18</v>
      </c>
      <c r="B8" s="8"/>
      <c r="C8" s="8">
        <f t="shared" si="0"/>
        <v>0</v>
      </c>
      <c r="D8" s="8">
        <v>0</v>
      </c>
      <c r="E8" s="8">
        <f t="shared" si="1"/>
        <v>0</v>
      </c>
      <c r="F8" s="8">
        <v>146</v>
      </c>
      <c r="G8" s="8">
        <f t="shared" si="2"/>
        <v>4.38</v>
      </c>
      <c r="H8" s="8">
        <v>4.38</v>
      </c>
      <c r="I8" s="8">
        <f aca="true" t="shared" si="8" ref="I8:I17">G8-H8</f>
        <v>0</v>
      </c>
      <c r="J8" s="8">
        <f t="shared" si="3"/>
        <v>146</v>
      </c>
      <c r="K8" s="8">
        <f t="shared" si="4"/>
        <v>0</v>
      </c>
      <c r="L8" s="8">
        <f>'实际应发'!L9</f>
        <v>0</v>
      </c>
      <c r="M8" s="8">
        <f t="shared" si="5"/>
        <v>0</v>
      </c>
      <c r="N8" s="8">
        <f>'第一批'!O9</f>
        <v>0</v>
      </c>
      <c r="O8" s="8">
        <f t="shared" si="7"/>
        <v>0</v>
      </c>
      <c r="P8" s="8">
        <f t="shared" si="6"/>
        <v>0</v>
      </c>
    </row>
    <row r="9" spans="1:16" s="1" customFormat="1" ht="14.25">
      <c r="A9" s="3" t="s">
        <v>19</v>
      </c>
      <c r="B9" s="8"/>
      <c r="C9" s="8">
        <f>B9*300</f>
        <v>0</v>
      </c>
      <c r="D9" s="8">
        <v>0</v>
      </c>
      <c r="E9" s="8">
        <f t="shared" si="1"/>
        <v>0</v>
      </c>
      <c r="F9" s="8"/>
      <c r="G9" s="8">
        <f>F9*300</f>
        <v>0</v>
      </c>
      <c r="H9" s="8">
        <v>0</v>
      </c>
      <c r="I9" s="8">
        <f t="shared" si="8"/>
        <v>0</v>
      </c>
      <c r="J9" s="8">
        <f t="shared" si="3"/>
        <v>0</v>
      </c>
      <c r="K9" s="8">
        <f t="shared" si="4"/>
        <v>0</v>
      </c>
      <c r="L9" s="8">
        <f>'实际应发'!L10</f>
        <v>0</v>
      </c>
      <c r="M9" s="8">
        <f t="shared" si="5"/>
        <v>0</v>
      </c>
      <c r="N9" s="8">
        <f>'第一批'!O10</f>
        <v>0</v>
      </c>
      <c r="O9" s="8">
        <f t="shared" si="7"/>
        <v>0</v>
      </c>
      <c r="P9" s="8">
        <f t="shared" si="6"/>
        <v>0</v>
      </c>
    </row>
    <row r="10" spans="1:16" s="1" customFormat="1" ht="14.25">
      <c r="A10" s="3" t="s">
        <v>20</v>
      </c>
      <c r="B10" s="8">
        <v>5211</v>
      </c>
      <c r="C10" s="8">
        <f aca="true" t="shared" si="9" ref="C10:C17">B10*300/10000</f>
        <v>156.33</v>
      </c>
      <c r="D10" s="8">
        <v>156.33</v>
      </c>
      <c r="E10" s="8">
        <f t="shared" si="1"/>
        <v>0</v>
      </c>
      <c r="F10" s="8"/>
      <c r="G10" s="8">
        <f aca="true" t="shared" si="10" ref="G10:G17">F10*300/10000</f>
        <v>0</v>
      </c>
      <c r="H10" s="8">
        <v>0</v>
      </c>
      <c r="I10" s="8">
        <f t="shared" si="8"/>
        <v>0</v>
      </c>
      <c r="J10" s="8">
        <f t="shared" si="3"/>
        <v>5211</v>
      </c>
      <c r="K10" s="8">
        <f t="shared" si="4"/>
        <v>0</v>
      </c>
      <c r="L10" s="8">
        <f>'实际应发'!L11</f>
        <v>0</v>
      </c>
      <c r="M10" s="8">
        <f t="shared" si="5"/>
        <v>0</v>
      </c>
      <c r="N10" s="8">
        <f>'第一批'!O11</f>
        <v>0</v>
      </c>
      <c r="O10" s="8">
        <f t="shared" si="7"/>
        <v>0</v>
      </c>
      <c r="P10" s="8">
        <f t="shared" si="6"/>
        <v>0</v>
      </c>
    </row>
    <row r="11" spans="1:16" s="1" customFormat="1" ht="14.25">
      <c r="A11" s="3" t="s">
        <v>21</v>
      </c>
      <c r="B11" s="8"/>
      <c r="C11" s="8">
        <f t="shared" si="9"/>
        <v>0</v>
      </c>
      <c r="D11" s="8">
        <v>0</v>
      </c>
      <c r="E11" s="8">
        <f t="shared" si="1"/>
        <v>0</v>
      </c>
      <c r="F11" s="8"/>
      <c r="G11" s="8">
        <f t="shared" si="10"/>
        <v>0</v>
      </c>
      <c r="H11" s="8">
        <v>0</v>
      </c>
      <c r="I11" s="8">
        <f t="shared" si="8"/>
        <v>0</v>
      </c>
      <c r="J11" s="8">
        <f t="shared" si="3"/>
        <v>0</v>
      </c>
      <c r="K11" s="8">
        <f t="shared" si="4"/>
        <v>0</v>
      </c>
      <c r="L11" s="8">
        <f>'实际应发'!L12</f>
        <v>0</v>
      </c>
      <c r="M11" s="8">
        <f t="shared" si="5"/>
        <v>0</v>
      </c>
      <c r="N11" s="8">
        <f>'第一批'!O12</f>
        <v>0</v>
      </c>
      <c r="O11" s="8">
        <f t="shared" si="7"/>
        <v>0</v>
      </c>
      <c r="P11" s="8">
        <f t="shared" si="6"/>
        <v>0</v>
      </c>
    </row>
    <row r="12" spans="1:16" s="1" customFormat="1" ht="14.25">
      <c r="A12" s="3" t="s">
        <v>22</v>
      </c>
      <c r="B12" s="8">
        <v>7487</v>
      </c>
      <c r="C12" s="8">
        <f t="shared" si="9"/>
        <v>224.61</v>
      </c>
      <c r="D12" s="8">
        <v>224.61</v>
      </c>
      <c r="E12" s="8">
        <f t="shared" si="1"/>
        <v>0</v>
      </c>
      <c r="F12" s="8"/>
      <c r="G12" s="8">
        <f t="shared" si="10"/>
        <v>0</v>
      </c>
      <c r="H12" s="8">
        <v>0</v>
      </c>
      <c r="I12" s="8">
        <f t="shared" si="8"/>
        <v>0</v>
      </c>
      <c r="J12" s="8">
        <f t="shared" si="3"/>
        <v>7487</v>
      </c>
      <c r="K12" s="8">
        <f t="shared" si="4"/>
        <v>0</v>
      </c>
      <c r="L12" s="8">
        <f>'实际应发'!L13</f>
        <v>24</v>
      </c>
      <c r="M12" s="8">
        <f t="shared" si="5"/>
        <v>1.44</v>
      </c>
      <c r="N12" s="8">
        <f>'第一批'!O13</f>
        <v>1.08</v>
      </c>
      <c r="O12" s="8">
        <f t="shared" si="7"/>
        <v>0.3599999999999999</v>
      </c>
      <c r="P12" s="8">
        <f t="shared" si="6"/>
        <v>0.3599999999999999</v>
      </c>
    </row>
    <row r="13" spans="1:16" s="1" customFormat="1" ht="14.25">
      <c r="A13" s="3" t="s">
        <v>23</v>
      </c>
      <c r="B13" s="8">
        <v>121</v>
      </c>
      <c r="C13" s="8">
        <f t="shared" si="9"/>
        <v>3.63</v>
      </c>
      <c r="D13" s="8">
        <v>3.63</v>
      </c>
      <c r="E13" s="8">
        <f t="shared" si="1"/>
        <v>0</v>
      </c>
      <c r="F13" s="8"/>
      <c r="G13" s="8">
        <f t="shared" si="10"/>
        <v>0</v>
      </c>
      <c r="H13" s="8">
        <v>0</v>
      </c>
      <c r="I13" s="8">
        <f t="shared" si="8"/>
        <v>0</v>
      </c>
      <c r="J13" s="8">
        <f t="shared" si="3"/>
        <v>121</v>
      </c>
      <c r="K13" s="8">
        <f t="shared" si="4"/>
        <v>0</v>
      </c>
      <c r="L13" s="8">
        <f>'实际应发'!L14</f>
        <v>55</v>
      </c>
      <c r="M13" s="8">
        <f t="shared" si="5"/>
        <v>3.3</v>
      </c>
      <c r="N13" s="8">
        <f>'第一批'!O14</f>
        <v>2.475</v>
      </c>
      <c r="O13" s="8">
        <f t="shared" si="7"/>
        <v>0.8249999999999997</v>
      </c>
      <c r="P13" s="8">
        <f t="shared" si="6"/>
        <v>0.8249999999999997</v>
      </c>
    </row>
    <row r="14" spans="1:16" s="1" customFormat="1" ht="14.25">
      <c r="A14" s="3" t="s">
        <v>24</v>
      </c>
      <c r="B14" s="8">
        <v>5622</v>
      </c>
      <c r="C14" s="8">
        <f t="shared" si="9"/>
        <v>168.66</v>
      </c>
      <c r="D14" s="8">
        <v>168.66</v>
      </c>
      <c r="E14" s="8">
        <f t="shared" si="1"/>
        <v>0</v>
      </c>
      <c r="F14" s="8"/>
      <c r="G14" s="8">
        <f t="shared" si="10"/>
        <v>0</v>
      </c>
      <c r="H14" s="8">
        <v>0</v>
      </c>
      <c r="I14" s="8">
        <f t="shared" si="8"/>
        <v>0</v>
      </c>
      <c r="J14" s="8">
        <f t="shared" si="3"/>
        <v>5622</v>
      </c>
      <c r="K14" s="8">
        <f t="shared" si="4"/>
        <v>0</v>
      </c>
      <c r="L14" s="8">
        <f>'实际应发'!L15</f>
        <v>79</v>
      </c>
      <c r="M14" s="8">
        <f t="shared" si="5"/>
        <v>4.74</v>
      </c>
      <c r="N14" s="8">
        <f>'第一批'!O15</f>
        <v>3.5549999999999997</v>
      </c>
      <c r="O14" s="8">
        <f t="shared" si="7"/>
        <v>1.1850000000000005</v>
      </c>
      <c r="P14" s="8">
        <f t="shared" si="6"/>
        <v>1.1850000000000005</v>
      </c>
    </row>
    <row r="15" spans="1:16" s="1" customFormat="1" ht="14.25">
      <c r="A15" s="3" t="s">
        <v>25</v>
      </c>
      <c r="B15" s="8"/>
      <c r="C15" s="8">
        <f t="shared" si="9"/>
        <v>0</v>
      </c>
      <c r="D15" s="8">
        <v>0</v>
      </c>
      <c r="E15" s="8">
        <f t="shared" si="1"/>
        <v>0</v>
      </c>
      <c r="F15" s="8"/>
      <c r="G15" s="8">
        <f t="shared" si="10"/>
        <v>0</v>
      </c>
      <c r="H15" s="8">
        <v>0</v>
      </c>
      <c r="I15" s="8">
        <f t="shared" si="8"/>
        <v>0</v>
      </c>
      <c r="J15" s="8">
        <f t="shared" si="3"/>
        <v>0</v>
      </c>
      <c r="K15" s="8">
        <f t="shared" si="4"/>
        <v>0</v>
      </c>
      <c r="L15" s="8">
        <f>'实际应发'!L16</f>
        <v>0</v>
      </c>
      <c r="M15" s="8">
        <f t="shared" si="5"/>
        <v>0</v>
      </c>
      <c r="N15" s="8">
        <f>'第一批'!O16</f>
        <v>0</v>
      </c>
      <c r="O15" s="8">
        <f t="shared" si="7"/>
        <v>0</v>
      </c>
      <c r="P15" s="8">
        <f t="shared" si="6"/>
        <v>0</v>
      </c>
    </row>
    <row r="16" spans="1:16" s="1" customFormat="1" ht="14.25">
      <c r="A16" s="3" t="s">
        <v>26</v>
      </c>
      <c r="B16" s="8"/>
      <c r="C16" s="8">
        <f t="shared" si="9"/>
        <v>0</v>
      </c>
      <c r="D16" s="8">
        <v>0</v>
      </c>
      <c r="E16" s="8">
        <f t="shared" si="1"/>
        <v>0</v>
      </c>
      <c r="F16" s="8"/>
      <c r="G16" s="8">
        <f t="shared" si="10"/>
        <v>0</v>
      </c>
      <c r="H16" s="8">
        <v>0</v>
      </c>
      <c r="I16" s="8">
        <f t="shared" si="8"/>
        <v>0</v>
      </c>
      <c r="J16" s="8">
        <f t="shared" si="3"/>
        <v>0</v>
      </c>
      <c r="K16" s="8">
        <f t="shared" si="4"/>
        <v>0</v>
      </c>
      <c r="L16" s="8">
        <f>'实际应发'!L17</f>
        <v>0</v>
      </c>
      <c r="M16" s="8">
        <f t="shared" si="5"/>
        <v>0</v>
      </c>
      <c r="N16" s="8">
        <f>'第一批'!O17</f>
        <v>0</v>
      </c>
      <c r="O16" s="8">
        <f t="shared" si="7"/>
        <v>0</v>
      </c>
      <c r="P16" s="8">
        <f t="shared" si="6"/>
        <v>0</v>
      </c>
    </row>
    <row r="17" spans="1:16" s="1" customFormat="1" ht="14.25">
      <c r="A17" s="3" t="s">
        <v>27</v>
      </c>
      <c r="B17" s="8"/>
      <c r="C17" s="8">
        <f t="shared" si="9"/>
        <v>0</v>
      </c>
      <c r="D17" s="8">
        <v>0</v>
      </c>
      <c r="E17" s="8">
        <f t="shared" si="1"/>
        <v>0</v>
      </c>
      <c r="F17" s="8"/>
      <c r="G17" s="8">
        <f t="shared" si="10"/>
        <v>0</v>
      </c>
      <c r="H17" s="8">
        <v>0</v>
      </c>
      <c r="I17" s="8">
        <f t="shared" si="8"/>
        <v>0</v>
      </c>
      <c r="J17" s="8">
        <f t="shared" si="3"/>
        <v>0</v>
      </c>
      <c r="K17" s="8">
        <f t="shared" si="4"/>
        <v>0</v>
      </c>
      <c r="L17" s="8">
        <f>'实际应发'!L18</f>
        <v>0</v>
      </c>
      <c r="M17" s="8">
        <f t="shared" si="5"/>
        <v>0</v>
      </c>
      <c r="N17" s="8">
        <f>'第一批'!O18</f>
        <v>0</v>
      </c>
      <c r="O17" s="8">
        <f t="shared" si="7"/>
        <v>0</v>
      </c>
      <c r="P17" s="8">
        <f t="shared" si="6"/>
        <v>0</v>
      </c>
    </row>
    <row r="18" spans="1:16" s="1" customFormat="1" ht="14.25">
      <c r="A18" s="9" t="s">
        <v>15</v>
      </c>
      <c r="B18" s="8">
        <f aca="true" t="shared" si="11" ref="B18:P18">SUM(B6:B17)</f>
        <v>18441</v>
      </c>
      <c r="C18" s="8">
        <f t="shared" si="11"/>
        <v>553.23</v>
      </c>
      <c r="D18" s="8">
        <f t="shared" si="11"/>
        <v>553.23</v>
      </c>
      <c r="E18" s="8">
        <f t="shared" si="11"/>
        <v>0</v>
      </c>
      <c r="F18" s="8">
        <f t="shared" si="11"/>
        <v>167</v>
      </c>
      <c r="G18" s="8">
        <f t="shared" si="11"/>
        <v>5.01</v>
      </c>
      <c r="H18" s="8">
        <f t="shared" si="11"/>
        <v>5.01</v>
      </c>
      <c r="I18" s="8">
        <f t="shared" si="11"/>
        <v>0</v>
      </c>
      <c r="J18" s="8">
        <f t="shared" si="11"/>
        <v>18608</v>
      </c>
      <c r="K18" s="8">
        <f t="shared" si="11"/>
        <v>0</v>
      </c>
      <c r="L18" s="8">
        <f t="shared" si="11"/>
        <v>485</v>
      </c>
      <c r="M18" s="8">
        <f t="shared" si="11"/>
        <v>29.1</v>
      </c>
      <c r="N18" s="8">
        <f t="shared" si="11"/>
        <v>21.825</v>
      </c>
      <c r="O18" s="8">
        <f t="shared" si="11"/>
        <v>7.275</v>
      </c>
      <c r="P18" s="8">
        <f t="shared" si="11"/>
        <v>7.275</v>
      </c>
    </row>
    <row r="19" spans="1:16" s="1" customFormat="1" ht="43.5" customHeight="1">
      <c r="A19" s="10" t="s">
        <v>28</v>
      </c>
      <c r="B19" s="10"/>
      <c r="C19" s="10"/>
      <c r="D19" s="10"/>
      <c r="E19" s="10"/>
      <c r="F19" s="10"/>
      <c r="G19" s="10"/>
      <c r="H19" s="10"/>
      <c r="I19" s="10"/>
      <c r="J19" s="10"/>
      <c r="K19" s="10"/>
      <c r="L19" s="10"/>
      <c r="M19" s="10"/>
      <c r="N19" s="10"/>
      <c r="O19" s="10"/>
      <c r="P19" s="10"/>
    </row>
    <row r="20" spans="1:16" s="1" customFormat="1" ht="14.25">
      <c r="A20" s="11"/>
      <c r="B20" s="11"/>
      <c r="C20" s="11"/>
      <c r="D20" s="11"/>
      <c r="E20" s="11"/>
      <c r="F20" s="11"/>
      <c r="G20" s="11"/>
      <c r="H20" s="11"/>
      <c r="I20" s="11"/>
      <c r="J20" s="11"/>
      <c r="K20" s="11"/>
      <c r="L20" s="11"/>
      <c r="M20" s="11"/>
      <c r="N20" s="11"/>
      <c r="O20" s="11"/>
      <c r="P20" s="11"/>
    </row>
  </sheetData>
  <sheetProtection/>
  <mergeCells count="14">
    <mergeCell ref="A1:P1"/>
    <mergeCell ref="O2:P2"/>
    <mergeCell ref="A3:K3"/>
    <mergeCell ref="L3:O3"/>
    <mergeCell ref="B4:E4"/>
    <mergeCell ref="F4:I4"/>
    <mergeCell ref="J4:K4"/>
    <mergeCell ref="A19:P19"/>
    <mergeCell ref="A4:A5"/>
    <mergeCell ref="L4:L5"/>
    <mergeCell ref="M4:M5"/>
    <mergeCell ref="N4:N5"/>
    <mergeCell ref="O4:O5"/>
    <mergeCell ref="P4:P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wangchen</dc:creator>
  <cp:keywords/>
  <dc:description/>
  <cp:lastModifiedBy>greatwall</cp:lastModifiedBy>
  <cp:lastPrinted>2021-07-23T02:46:45Z</cp:lastPrinted>
  <dcterms:created xsi:type="dcterms:W3CDTF">2021-07-16T03:02:27Z</dcterms:created>
  <dcterms:modified xsi:type="dcterms:W3CDTF">2022-12-13T23:34:12Z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퀀_generated_2.-2147483648">
    <vt:i4>2052</vt:i4>
  </property>
</Properties>
</file>