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937" activeTab="7"/>
  </bookViews>
  <sheets>
    <sheet name="保障资金筹集使用" sheetId="1" r:id="rId1"/>
    <sheet name="公共租赁住房保障实施进度" sheetId="2" r:id="rId2"/>
    <sheet name="新开工公共租赁住房建设" sheetId="3" r:id="rId3"/>
    <sheet name="公共租赁住房筹集" sheetId="4" r:id="rId4"/>
    <sheet name="经济房统计表" sheetId="5" r:id="rId5"/>
    <sheet name="限价商品住房统计表" sheetId="6" r:id="rId6"/>
    <sheet name="旧住宅区（危旧房）改造" sheetId="7" r:id="rId7"/>
    <sheet name="城中村改造" sheetId="8" r:id="rId8"/>
  </sheets>
  <definedNames>
    <definedName name="_xlnm.Print_Area" localSheetId="6">'旧住宅区（危旧房）改造'!$A$1:$AM$29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B12" authorId="0">
      <text>
        <r>
          <rPr>
            <sz val="9"/>
            <rFont val="宋体"/>
            <family val="0"/>
          </rPr>
          <t>铁投套数调整：560改为556套，又改为541套。</t>
        </r>
      </text>
    </comment>
  </commentList>
</comments>
</file>

<file path=xl/sharedStrings.xml><?xml version="1.0" encoding="utf-8"?>
<sst xmlns="http://schemas.openxmlformats.org/spreadsheetml/2006/main" count="569" uniqueCount="152">
  <si>
    <r>
      <t>公共租赁住房保障资金筹集使用情况统计表</t>
    </r>
    <r>
      <rPr>
        <b/>
        <sz val="22"/>
        <rFont val="Times New Roman"/>
        <family val="1"/>
      </rPr>
      <t xml:space="preserve">       </t>
    </r>
  </si>
  <si>
    <t>表    号：</t>
  </si>
  <si>
    <t>浙房保1号</t>
  </si>
  <si>
    <t>制表机关：</t>
  </si>
  <si>
    <t>浙江省住房和城乡建设厅</t>
  </si>
  <si>
    <t>填报单位（盖章）：温州市住房和城乡建设委员会</t>
  </si>
  <si>
    <t>填报时间：2018.5.25</t>
  </si>
  <si>
    <t>有效期至：</t>
  </si>
  <si>
    <t>计算单位：</t>
  </si>
  <si>
    <t>万元</t>
  </si>
  <si>
    <t>项目名称</t>
  </si>
  <si>
    <t>上年度公共租赁住房保障资金余额</t>
  </si>
  <si>
    <t>本年筹集</t>
  </si>
  <si>
    <t>本年支出</t>
  </si>
  <si>
    <t>期末余额</t>
  </si>
  <si>
    <t>备注</t>
  </si>
  <si>
    <t>小计</t>
  </si>
  <si>
    <r>
      <t>其中</t>
    </r>
    <r>
      <rPr>
        <b/>
        <sz val="10"/>
        <rFont val="Times New Roman"/>
        <family val="1"/>
      </rPr>
      <t>:</t>
    </r>
  </si>
  <si>
    <t>其中：</t>
  </si>
  <si>
    <t xml:space="preserve">                                                                                                       市、县</t>
  </si>
  <si>
    <t>财政预算
安排资金</t>
  </si>
  <si>
    <t>公积金增值收益</t>
  </si>
  <si>
    <t>土地出让
收益</t>
  </si>
  <si>
    <t>社会捐赠及其他资金</t>
  </si>
  <si>
    <t>购建租公共租赁住房</t>
  </si>
  <si>
    <t>发放租赁补贴或租金核减</t>
  </si>
  <si>
    <t>其他</t>
  </si>
  <si>
    <t>甲</t>
  </si>
  <si>
    <t>乙</t>
  </si>
  <si>
    <t>市本级</t>
  </si>
  <si>
    <t>鹿城区</t>
  </si>
  <si>
    <t>龙湾区</t>
  </si>
  <si>
    <t>瓯海区</t>
  </si>
  <si>
    <t>经开区</t>
  </si>
  <si>
    <t>生态园</t>
  </si>
  <si>
    <t>瓯江口</t>
  </si>
  <si>
    <t>市区小计</t>
  </si>
  <si>
    <t>乐清市</t>
  </si>
  <si>
    <t>瑞安市</t>
  </si>
  <si>
    <t>永嘉县</t>
  </si>
  <si>
    <t>洞头区</t>
  </si>
  <si>
    <t>平阳县</t>
  </si>
  <si>
    <t>苍南县</t>
  </si>
  <si>
    <t>文成县</t>
  </si>
  <si>
    <t>泰顺县</t>
  </si>
  <si>
    <t>合计</t>
  </si>
  <si>
    <t>注：2=3+4+5+6，7=8+9+10。</t>
  </si>
  <si>
    <r>
      <t>政府统筹统分公共租赁住房保障情况统计表</t>
    </r>
    <r>
      <rPr>
        <b/>
        <sz val="22"/>
        <rFont val="Times New Roman"/>
        <family val="1"/>
      </rPr>
      <t xml:space="preserve">       </t>
    </r>
  </si>
  <si>
    <t>浙房保2号</t>
  </si>
  <si>
    <t>户</t>
  </si>
  <si>
    <t>项目
名称</t>
  </si>
  <si>
    <t>实物配租（租金核减）</t>
  </si>
  <si>
    <t>租赁补贴</t>
  </si>
  <si>
    <t>低收入家庭</t>
  </si>
  <si>
    <t>其他符合条件家庭</t>
  </si>
  <si>
    <t xml:space="preserve">                                                                                                       </t>
  </si>
  <si>
    <t>低保家庭</t>
  </si>
  <si>
    <t>分散供养家庭</t>
  </si>
  <si>
    <t>低保边缘家庭</t>
  </si>
  <si>
    <t>其他低收入
家庭</t>
  </si>
  <si>
    <t>市、县</t>
  </si>
  <si>
    <t>本年新增户数</t>
  </si>
  <si>
    <t>期末在保户数</t>
  </si>
  <si>
    <t>期末累计保障户数</t>
  </si>
  <si>
    <t xml:space="preserve"> </t>
  </si>
  <si>
    <r>
      <t>公共租赁住房建设情况统计表</t>
    </r>
    <r>
      <rPr>
        <sz val="22"/>
        <rFont val="Times New Roman"/>
        <family val="1"/>
      </rPr>
      <t xml:space="preserve">        </t>
    </r>
  </si>
  <si>
    <t>浙房保3号</t>
  </si>
  <si>
    <t>套、万元、万平方米</t>
  </si>
  <si>
    <t>项目   名称</t>
  </si>
  <si>
    <t>本年在建</t>
  </si>
  <si>
    <t>本年新开工</t>
  </si>
  <si>
    <t>政府投资建设</t>
  </si>
  <si>
    <t>社会力量投资建设</t>
  </si>
  <si>
    <t>企业等社会力量投资建设</t>
  </si>
  <si>
    <t>套数</t>
  </si>
  <si>
    <t>建筑  面积</t>
  </si>
  <si>
    <t>完成  投资</t>
  </si>
  <si>
    <t>其中：外来务工人员（人才）公寓套数</t>
  </si>
  <si>
    <t>建筑   面积</t>
  </si>
  <si>
    <t>集中新建</t>
  </si>
  <si>
    <t>配建</t>
  </si>
  <si>
    <t>改（扩、翻）建</t>
  </si>
  <si>
    <t xml:space="preserve">市、县        </t>
  </si>
  <si>
    <t>面积</t>
  </si>
  <si>
    <t>注：7≥8，7=10+18,9=11+19,10=12+14+16,11=13+15+17,18=20+22+24,19=21+23+25。</t>
  </si>
  <si>
    <r>
      <t>公共租赁住房房源筹集使用情况统计表</t>
    </r>
    <r>
      <rPr>
        <sz val="22"/>
        <rFont val="Times New Roman"/>
        <family val="1"/>
      </rPr>
      <t xml:space="preserve">         </t>
    </r>
  </si>
  <si>
    <t>浙房保4号</t>
  </si>
  <si>
    <t>本年基本建成</t>
  </si>
  <si>
    <t>本年新增房源</t>
  </si>
  <si>
    <t>本年分配</t>
  </si>
  <si>
    <t>本年交付使用</t>
  </si>
  <si>
    <t>期末待交付数</t>
  </si>
  <si>
    <t>建筑     面积</t>
  </si>
  <si>
    <t>竣工</t>
  </si>
  <si>
    <t>购买</t>
  </si>
  <si>
    <t>长期租赁</t>
  </si>
  <si>
    <t>购买  总额</t>
  </si>
  <si>
    <t>租赁  总额</t>
  </si>
  <si>
    <t>外来务工人员（人才）公寓</t>
  </si>
  <si>
    <t xml:space="preserve">                                                                                                   市、县        </t>
  </si>
  <si>
    <t>注：3≥4，12≥13，15≥16，18≥19。</t>
  </si>
  <si>
    <t>经济适用住房建设销售情况统计表</t>
  </si>
  <si>
    <t xml:space="preserve">  表    号：</t>
  </si>
  <si>
    <t>浙房保6号</t>
  </si>
  <si>
    <t xml:space="preserve">  制表机关：</t>
  </si>
  <si>
    <t xml:space="preserve">  有效期至：</t>
  </si>
  <si>
    <t xml:space="preserve">  计算单位：</t>
  </si>
  <si>
    <t>本年销售</t>
  </si>
  <si>
    <t>本年竣工</t>
  </si>
  <si>
    <t>本年交付
使用</t>
  </si>
  <si>
    <t>建筑面积</t>
  </si>
  <si>
    <t>完成投资</t>
  </si>
  <si>
    <t>其中：新开工住房</t>
  </si>
  <si>
    <t>货币补贴</t>
  </si>
  <si>
    <t>户数</t>
  </si>
  <si>
    <t>补贴总额</t>
  </si>
  <si>
    <t>购买总额</t>
  </si>
  <si>
    <t>注：4=6+8+10+13,5=7+9+11+14。</t>
  </si>
  <si>
    <t>限价商品住房建设销售情况统计表</t>
  </si>
  <si>
    <t>浙房保7号</t>
  </si>
  <si>
    <t>建筑 面积</t>
  </si>
  <si>
    <t>完成 投资</t>
  </si>
  <si>
    <t>注：4=6+8,5=7+9。</t>
  </si>
  <si>
    <t>城市旧住宅区（危旧房）改造情况统计表</t>
  </si>
  <si>
    <t>浙房保8号</t>
  </si>
  <si>
    <t>户、套(户）、万元、万平方米</t>
  </si>
  <si>
    <t>本年完成投资</t>
  </si>
  <si>
    <t>本年完成征收（收购）</t>
  </si>
  <si>
    <t>本年实施综合整治</t>
  </si>
  <si>
    <t>安置用房建设</t>
  </si>
  <si>
    <t>新开工</t>
  </si>
  <si>
    <t>本年交付使用（含货币安置）</t>
  </si>
  <si>
    <t>签订实物安置补偿协议</t>
  </si>
  <si>
    <t>签订货币安置补偿协议</t>
  </si>
  <si>
    <t>货币安置补偿</t>
  </si>
  <si>
    <t>征收家庭户数</t>
  </si>
  <si>
    <t>征收家庭面积</t>
  </si>
  <si>
    <t>政府收购
房源安置</t>
  </si>
  <si>
    <t>政府搭
桥，居民
选购商品
房安置</t>
  </si>
  <si>
    <t>居民自由
支配货币
补偿款</t>
  </si>
  <si>
    <t>本年完工</t>
  </si>
  <si>
    <t>实物安置房新开工的交付数</t>
  </si>
  <si>
    <t>货币安置的交付数</t>
  </si>
  <si>
    <t>套（户）数</t>
  </si>
  <si>
    <t>备注：征收家庭户数=2+4，货币安置套（户）数=6+8+10，交付使用套（户）数=实物安置房新开工的交付数+货币安置中签订货币安置协议的套（户）数，注意37列不一定等于6+8+10，因为6列的交付使用以货币安置协议签订为准。</t>
  </si>
  <si>
    <t>城中村改造情况统计表</t>
  </si>
  <si>
    <t>浙房保9号</t>
  </si>
  <si>
    <t>2018.5.25</t>
  </si>
  <si>
    <t>户、套（户）、万元、万平方米</t>
  </si>
  <si>
    <t>项目    名称</t>
  </si>
  <si>
    <t>本年基       本建成</t>
  </si>
  <si>
    <t>备注：征收家庭户数=2+4，货币安置套（户）数=6+8+10，交付使用套（户）数=实物安置房新开工的交付数+货币安置中签订货币安置协议的套（户）数，注意30列不一定等于6+8+10，因为6列的交付使用以货币安置协议签订为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</si>
</sst>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20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8"/>
      <color indexed="10"/>
      <name val="宋体"/>
      <family val="0"/>
    </font>
    <font>
      <sz val="2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color indexed="10"/>
      <name val="宋体"/>
      <family val="0"/>
    </font>
    <font>
      <sz val="10.5"/>
      <name val="Times New Roman"/>
      <family val="1"/>
    </font>
    <font>
      <b/>
      <sz val="10"/>
      <color indexed="10"/>
      <name val="宋体"/>
      <family val="0"/>
    </font>
    <font>
      <b/>
      <sz val="8"/>
      <name val="宋体"/>
      <family val="0"/>
    </font>
    <font>
      <b/>
      <sz val="2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22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color theme="1"/>
      <name val="宋体"/>
      <family val="0"/>
    </font>
    <font>
      <b/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7" fillId="0" borderId="0">
      <alignment/>
      <protection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8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29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27" fillId="17" borderId="6" applyNumberForma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16" borderId="8" applyNumberFormat="0" applyAlignment="0" applyProtection="0"/>
    <xf numFmtId="0" fontId="2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6">
    <xf numFmtId="0" fontId="0" fillId="0" borderId="0" xfId="0" applyAlignment="1">
      <alignment vertical="center"/>
    </xf>
    <xf numFmtId="0" fontId="2" fillId="0" borderId="0" xfId="48" applyFont="1" applyBorder="1" applyAlignment="1">
      <alignment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4" fillId="0" borderId="11" xfId="46" applyFont="1" applyBorder="1" applyAlignment="1">
      <alignment horizontal="center" vertical="center" wrapText="1"/>
      <protection/>
    </xf>
    <xf numFmtId="0" fontId="4" fillId="0" borderId="12" xfId="46" applyFont="1" applyBorder="1" applyAlignment="1">
      <alignment horizontal="center" vertical="center" wrapText="1"/>
      <protection/>
    </xf>
    <xf numFmtId="0" fontId="4" fillId="0" borderId="13" xfId="48" applyFont="1" applyBorder="1" applyAlignment="1">
      <alignment horizontal="center" vertical="center" wrapText="1"/>
      <protection/>
    </xf>
    <xf numFmtId="0" fontId="6" fillId="0" borderId="13" xfId="48" applyFont="1" applyBorder="1" applyAlignment="1">
      <alignment horizontal="center" vertical="center"/>
      <protection/>
    </xf>
    <xf numFmtId="0" fontId="5" fillId="0" borderId="11" xfId="48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176" fontId="46" fillId="0" borderId="11" xfId="48" applyNumberFormat="1" applyFont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/>
    </xf>
    <xf numFmtId="0" fontId="46" fillId="0" borderId="11" xfId="48" applyFont="1" applyBorder="1" applyAlignment="1">
      <alignment horizontal="center" vertical="center"/>
      <protection/>
    </xf>
    <xf numFmtId="0" fontId="5" fillId="0" borderId="11" xfId="48" applyFont="1" applyFill="1" applyBorder="1" applyAlignment="1">
      <alignment horizontal="center" vertical="center"/>
      <protection/>
    </xf>
    <xf numFmtId="176" fontId="46" fillId="0" borderId="11" xfId="48" applyNumberFormat="1" applyFont="1" applyFill="1" applyBorder="1" applyAlignment="1">
      <alignment horizontal="center" vertical="center"/>
      <protection/>
    </xf>
    <xf numFmtId="0" fontId="46" fillId="0" borderId="11" xfId="48" applyFont="1" applyFill="1" applyBorder="1" applyAlignment="1">
      <alignment horizontal="center" vertical="center"/>
      <protection/>
    </xf>
    <xf numFmtId="0" fontId="5" fillId="0" borderId="11" xfId="0" applyNumberFormat="1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  <xf numFmtId="0" fontId="5" fillId="0" borderId="11" xfId="46" applyFont="1" applyBorder="1" applyAlignment="1">
      <alignment horizontal="center" vertical="center"/>
      <protection/>
    </xf>
    <xf numFmtId="176" fontId="46" fillId="0" borderId="11" xfId="46" applyNumberFormat="1" applyFont="1" applyBorder="1" applyAlignment="1">
      <alignment horizontal="center" vertical="center"/>
      <protection/>
    </xf>
    <xf numFmtId="0" fontId="46" fillId="0" borderId="11" xfId="46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176" fontId="46" fillId="0" borderId="11" xfId="48" applyNumberFormat="1" applyFont="1" applyBorder="1" applyAlignment="1">
      <alignment horizontal="center" vertical="center"/>
      <protection/>
    </xf>
    <xf numFmtId="0" fontId="46" fillId="0" borderId="11" xfId="48" applyFont="1" applyBorder="1" applyAlignment="1">
      <alignment horizontal="center" vertical="center"/>
      <protection/>
    </xf>
    <xf numFmtId="176" fontId="5" fillId="0" borderId="11" xfId="48" applyNumberFormat="1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top" wrapText="1"/>
      <protection/>
    </xf>
    <xf numFmtId="0" fontId="5" fillId="0" borderId="0" xfId="48" applyFont="1" applyAlignment="1">
      <alignment vertical="center"/>
      <protection/>
    </xf>
    <xf numFmtId="0" fontId="5" fillId="0" borderId="0" xfId="48" applyFont="1" applyBorder="1" applyAlignment="1">
      <alignment horizontal="center" vertical="center" wrapText="1"/>
      <protection/>
    </xf>
    <xf numFmtId="57" fontId="5" fillId="0" borderId="0" xfId="48" applyNumberFormat="1" applyFont="1" applyBorder="1" applyAlignment="1">
      <alignment horizontal="center" vertical="center" wrapText="1"/>
      <protection/>
    </xf>
    <xf numFmtId="0" fontId="5" fillId="0" borderId="0" xfId="48" applyFont="1" applyAlignment="1">
      <alignment horizontal="center" vertical="center"/>
      <protection/>
    </xf>
    <xf numFmtId="0" fontId="4" fillId="0" borderId="11" xfId="48" applyFont="1" applyBorder="1" applyAlignment="1">
      <alignment horizontal="center" vertical="center" wrapText="1"/>
      <protection/>
    </xf>
    <xf numFmtId="176" fontId="46" fillId="24" borderId="11" xfId="48" applyNumberFormat="1" applyFont="1" applyFill="1" applyBorder="1" applyAlignment="1">
      <alignment horizontal="center" vertical="center"/>
      <protection/>
    </xf>
    <xf numFmtId="0" fontId="46" fillId="24" borderId="11" xfId="48" applyFont="1" applyFill="1" applyBorder="1" applyAlignment="1">
      <alignment horizontal="center" vertical="center"/>
      <protection/>
    </xf>
    <xf numFmtId="0" fontId="46" fillId="0" borderId="11" xfId="0" applyNumberFormat="1" applyFont="1" applyFill="1" applyBorder="1" applyAlignment="1">
      <alignment horizontal="center" vertical="center"/>
    </xf>
    <xf numFmtId="176" fontId="5" fillId="0" borderId="11" xfId="48" applyNumberFormat="1" applyFont="1" applyFill="1" applyBorder="1" applyAlignment="1">
      <alignment horizontal="center" vertical="center"/>
      <protection/>
    </xf>
    <xf numFmtId="49" fontId="46" fillId="0" borderId="11" xfId="0" applyNumberFormat="1" applyFont="1" applyFill="1" applyBorder="1" applyAlignment="1">
      <alignment horizontal="center" vertical="center"/>
    </xf>
    <xf numFmtId="0" fontId="46" fillId="0" borderId="11" xfId="48" applyNumberFormat="1" applyFont="1" applyFill="1" applyBorder="1" applyAlignment="1">
      <alignment horizontal="center" vertical="center"/>
      <protection/>
    </xf>
    <xf numFmtId="0" fontId="46" fillId="0" borderId="11" xfId="48" applyNumberFormat="1" applyFont="1" applyBorder="1" applyAlignment="1">
      <alignment horizontal="center" vertical="center"/>
      <protection/>
    </xf>
    <xf numFmtId="176" fontId="46" fillId="0" borderId="11" xfId="0" applyNumberFormat="1" applyFont="1" applyFill="1" applyBorder="1" applyAlignment="1">
      <alignment horizontal="center" vertical="center"/>
    </xf>
    <xf numFmtId="0" fontId="5" fillId="0" borderId="11" xfId="48" applyNumberFormat="1" applyFont="1" applyBorder="1" applyAlignment="1">
      <alignment horizontal="center" vertical="center"/>
      <protection/>
    </xf>
    <xf numFmtId="0" fontId="47" fillId="0" borderId="0" xfId="0" applyFont="1" applyAlignment="1">
      <alignment vertical="center"/>
    </xf>
    <xf numFmtId="0" fontId="9" fillId="0" borderId="0" xfId="46" applyFont="1" applyBorder="1" applyAlignment="1">
      <alignment vertical="center" wrapText="1"/>
      <protection/>
    </xf>
    <xf numFmtId="0" fontId="9" fillId="0" borderId="0" xfId="46" applyFont="1" applyBorder="1" applyAlignment="1">
      <alignment horizontal="left" vertical="center" wrapText="1"/>
      <protection/>
    </xf>
    <xf numFmtId="0" fontId="10" fillId="0" borderId="12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10" fillId="0" borderId="13" xfId="46" applyFont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46" fillId="0" borderId="11" xfId="50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48" fillId="0" borderId="11" xfId="46" applyFont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5" fillId="0" borderId="12" xfId="46" applyFont="1" applyBorder="1" applyAlignment="1">
      <alignment horizontal="center" vertical="center"/>
      <protection/>
    </xf>
    <xf numFmtId="0" fontId="46" fillId="0" borderId="12" xfId="46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6" fillId="24" borderId="11" xfId="46" applyFont="1" applyFill="1" applyBorder="1" applyAlignment="1">
      <alignment horizontal="center" vertical="center"/>
      <protection/>
    </xf>
    <xf numFmtId="0" fontId="9" fillId="0" borderId="0" xfId="46" applyFont="1" applyBorder="1" applyAlignment="1">
      <alignment vertical="top" wrapText="1"/>
      <protection/>
    </xf>
    <xf numFmtId="0" fontId="9" fillId="0" borderId="0" xfId="46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57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57" fontId="0" fillId="0" borderId="14" xfId="0" applyNumberFormat="1" applyBorder="1" applyAlignment="1">
      <alignment vertical="center" wrapText="1"/>
    </xf>
    <xf numFmtId="176" fontId="0" fillId="0" borderId="14" xfId="0" applyNumberForma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vertical="center" wrapText="1"/>
    </xf>
    <xf numFmtId="176" fontId="5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3" fillId="24" borderId="11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50" fillId="24" borderId="11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51" fillId="24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176" fontId="10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46" fillId="24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46" fillId="24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57" fontId="5" fillId="0" borderId="0" xfId="0" applyNumberFormat="1" applyFont="1" applyFill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57" fontId="3" fillId="0" borderId="0" xfId="0" applyNumberFormat="1" applyFont="1" applyFill="1" applyBorder="1" applyAlignment="1">
      <alignment horizontal="center" vertical="center" wrapText="1"/>
    </xf>
    <xf numFmtId="57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57" fontId="5" fillId="0" borderId="0" xfId="0" applyNumberFormat="1" applyFont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57" fontId="3" fillId="0" borderId="0" xfId="0" applyNumberFormat="1" applyFont="1" applyBorder="1" applyAlignment="1">
      <alignment horizontal="center" vertical="center" wrapText="1"/>
    </xf>
    <xf numFmtId="57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top" wrapText="1"/>
    </xf>
    <xf numFmtId="176" fontId="5" fillId="0" borderId="0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176" fontId="10" fillId="0" borderId="11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176" fontId="10" fillId="0" borderId="19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6" fontId="10" fillId="0" borderId="2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0" xfId="46" applyFont="1" applyBorder="1" applyAlignment="1">
      <alignment horizontal="center" vertical="center"/>
      <protection/>
    </xf>
    <xf numFmtId="0" fontId="3" fillId="0" borderId="0" xfId="46" applyFont="1" applyBorder="1" applyAlignment="1">
      <alignment horizontal="center"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top" wrapText="1"/>
      <protection/>
    </xf>
    <xf numFmtId="57" fontId="3" fillId="0" borderId="0" xfId="46" applyNumberFormat="1" applyFont="1" applyBorder="1" applyAlignment="1">
      <alignment horizontal="center" vertical="top" wrapText="1"/>
      <protection/>
    </xf>
    <xf numFmtId="0" fontId="3" fillId="0" borderId="14" xfId="46" applyFont="1" applyBorder="1" applyAlignment="1">
      <alignment horizontal="center" vertical="top"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10" fillId="0" borderId="11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horizontal="center" vertical="center"/>
      <protection/>
    </xf>
    <xf numFmtId="0" fontId="10" fillId="0" borderId="18" xfId="46" applyFont="1" applyBorder="1" applyAlignment="1">
      <alignment horizontal="center" vertical="center" wrapText="1"/>
      <protection/>
    </xf>
    <xf numFmtId="0" fontId="10" fillId="0" borderId="19" xfId="46" applyFont="1" applyBorder="1" applyAlignment="1">
      <alignment horizontal="center" vertical="center" wrapText="1"/>
      <protection/>
    </xf>
    <xf numFmtId="0" fontId="10" fillId="0" borderId="15" xfId="46" applyFont="1" applyBorder="1" applyAlignment="1">
      <alignment horizontal="center" vertic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10" fillId="0" borderId="17" xfId="46" applyFont="1" applyBorder="1" applyAlignment="1">
      <alignment horizontal="center" vertical="center" wrapText="1"/>
      <protection/>
    </xf>
    <xf numFmtId="0" fontId="3" fillId="0" borderId="0" xfId="46" applyFont="1" applyAlignment="1">
      <alignment horizontal="left" vertical="center"/>
      <protection/>
    </xf>
    <xf numFmtId="0" fontId="10" fillId="0" borderId="12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3" fillId="0" borderId="16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 vertical="center" wrapText="1"/>
      <protection/>
    </xf>
    <xf numFmtId="0" fontId="9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0" fontId="3" fillId="0" borderId="14" xfId="46" applyFont="1" applyBorder="1" applyAlignment="1">
      <alignment horizontal="left" vertical="center" wrapText="1"/>
      <protection/>
    </xf>
    <xf numFmtId="0" fontId="10" fillId="0" borderId="20" xfId="46" applyFont="1" applyBorder="1" applyAlignment="1">
      <alignment horizontal="center" vertical="center" wrapText="1"/>
      <protection/>
    </xf>
    <xf numFmtId="0" fontId="10" fillId="0" borderId="21" xfId="46" applyFont="1" applyBorder="1" applyAlignment="1">
      <alignment horizontal="center" vertical="center" wrapText="1"/>
      <protection/>
    </xf>
    <xf numFmtId="0" fontId="10" fillId="0" borderId="14" xfId="46" applyFont="1" applyBorder="1" applyAlignment="1">
      <alignment horizontal="center" vertical="center" wrapText="1"/>
      <protection/>
    </xf>
    <xf numFmtId="0" fontId="10" fillId="0" borderId="22" xfId="46" applyFont="1" applyBorder="1" applyAlignment="1">
      <alignment horizontal="center" vertical="center" wrapText="1"/>
      <protection/>
    </xf>
    <xf numFmtId="0" fontId="1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center" vertical="top" wrapText="1"/>
      <protection/>
    </xf>
    <xf numFmtId="57" fontId="5" fillId="0" borderId="0" xfId="48" applyNumberFormat="1" applyFont="1" applyAlignment="1">
      <alignment horizontal="center" vertical="center" wrapText="1"/>
      <protection/>
    </xf>
    <xf numFmtId="0" fontId="4" fillId="0" borderId="11" xfId="48" applyFont="1" applyBorder="1" applyAlignment="1">
      <alignment horizontal="center" vertical="center" wrapText="1"/>
      <protection/>
    </xf>
    <xf numFmtId="0" fontId="4" fillId="0" borderId="13" xfId="48" applyFont="1" applyBorder="1" applyAlignment="1">
      <alignment horizontal="center" vertical="center"/>
      <protection/>
    </xf>
    <xf numFmtId="0" fontId="5" fillId="0" borderId="13" xfId="48" applyFont="1" applyBorder="1" applyAlignment="1">
      <alignment horizontal="center" vertical="center"/>
      <protection/>
    </xf>
    <xf numFmtId="0" fontId="4" fillId="0" borderId="18" xfId="46" applyFont="1" applyBorder="1" applyAlignment="1">
      <alignment horizontal="center" vertical="center" wrapText="1"/>
      <protection/>
    </xf>
    <xf numFmtId="0" fontId="4" fillId="0" borderId="19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 wrapText="1"/>
      <protection/>
    </xf>
    <xf numFmtId="0" fontId="4" fillId="0" borderId="16" xfId="46" applyFont="1" applyBorder="1" applyAlignment="1">
      <alignment horizontal="center" vertical="center" wrapText="1"/>
      <protection/>
    </xf>
    <xf numFmtId="0" fontId="4" fillId="0" borderId="11" xfId="46" applyFont="1" applyBorder="1" applyAlignment="1">
      <alignment horizontal="center" vertical="center" wrapText="1"/>
      <protection/>
    </xf>
    <xf numFmtId="0" fontId="5" fillId="0" borderId="11" xfId="48" applyFont="1" applyBorder="1" applyAlignment="1">
      <alignment horizontal="center" vertical="center"/>
      <protection/>
    </xf>
    <xf numFmtId="0" fontId="3" fillId="0" borderId="0" xfId="46" applyFont="1" applyAlignment="1">
      <alignment horizontal="left" vertical="center" wrapText="1"/>
      <protection/>
    </xf>
    <xf numFmtId="0" fontId="4" fillId="0" borderId="12" xfId="48" applyFont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4" fillId="0" borderId="16" xfId="48" applyFont="1" applyBorder="1" applyAlignment="1">
      <alignment horizontal="center" vertical="center" wrapText="1"/>
      <protection/>
    </xf>
    <xf numFmtId="0" fontId="5" fillId="0" borderId="16" xfId="48" applyFont="1" applyBorder="1" applyAlignment="1">
      <alignment horizontal="center" vertical="center"/>
      <protection/>
    </xf>
    <xf numFmtId="0" fontId="4" fillId="0" borderId="12" xfId="46" applyFont="1" applyBorder="1" applyAlignment="1">
      <alignment horizontal="center" vertical="center" wrapText="1"/>
      <protection/>
    </xf>
    <xf numFmtId="0" fontId="4" fillId="0" borderId="13" xfId="46" applyFont="1" applyBorder="1" applyAlignment="1">
      <alignment horizontal="center" vertical="center" wrapText="1"/>
      <protection/>
    </xf>
    <xf numFmtId="0" fontId="3" fillId="0" borderId="0" xfId="48" applyFont="1" applyBorder="1" applyAlignment="1">
      <alignment horizontal="left" vertical="center" wrapText="1"/>
      <protection/>
    </xf>
    <xf numFmtId="0" fontId="4" fillId="0" borderId="18" xfId="48" applyFont="1" applyBorder="1" applyAlignment="1">
      <alignment horizontal="center" vertical="center" wrapText="1"/>
      <protection/>
    </xf>
    <xf numFmtId="0" fontId="4" fillId="0" borderId="20" xfId="48" applyFont="1" applyBorder="1" applyAlignment="1">
      <alignment horizontal="center" vertical="center" wrapText="1"/>
      <protection/>
    </xf>
    <xf numFmtId="0" fontId="4" fillId="0" borderId="21" xfId="48" applyFont="1" applyBorder="1" applyAlignment="1">
      <alignment horizontal="center" vertical="center" wrapText="1"/>
      <protection/>
    </xf>
    <xf numFmtId="0" fontId="4" fillId="0" borderId="14" xfId="48" applyFont="1" applyBorder="1" applyAlignment="1">
      <alignment horizontal="center" vertical="center" wrapText="1"/>
      <protection/>
    </xf>
    <xf numFmtId="0" fontId="4" fillId="0" borderId="22" xfId="48" applyFont="1" applyBorder="1" applyAlignment="1">
      <alignment horizontal="center" vertical="center" wrapText="1"/>
      <protection/>
    </xf>
    <xf numFmtId="0" fontId="4" fillId="0" borderId="13" xfId="48" applyFont="1" applyBorder="1" applyAlignment="1">
      <alignment horizontal="center" vertical="center" wrapText="1"/>
      <protection/>
    </xf>
    <xf numFmtId="0" fontId="4" fillId="0" borderId="11" xfId="48" applyFont="1" applyBorder="1" applyAlignment="1">
      <alignment horizontal="center" vertical="center"/>
      <protection/>
    </xf>
    <xf numFmtId="31" fontId="3" fillId="0" borderId="0" xfId="48" applyNumberFormat="1" applyFont="1" applyAlignment="1">
      <alignment horizontal="center" vertical="center" wrapText="1"/>
      <protection/>
    </xf>
    <xf numFmtId="0" fontId="3" fillId="0" borderId="0" xfId="48" applyNumberFormat="1" applyFont="1" applyAlignment="1">
      <alignment horizontal="center" vertical="center" wrapText="1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e鯪9Y_x000B_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0 3" xfId="44"/>
    <cellStyle name="常规 13 3" xfId="45"/>
    <cellStyle name="常规 2" xfId="46"/>
    <cellStyle name="常规 2 15" xfId="47"/>
    <cellStyle name="常规 2 82" xfId="48"/>
    <cellStyle name="常规 30" xfId="49"/>
    <cellStyle name="常规_Sheet1_3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0</xdr:col>
      <xdr:colOff>742950</xdr:colOff>
      <xdr:row>8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9050" y="1028700"/>
          <a:ext cx="7239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0</xdr:col>
      <xdr:colOff>361950</xdr:colOff>
      <xdr:row>9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990600"/>
          <a:ext cx="34290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0</xdr:colOff>
      <xdr:row>10</xdr:row>
      <xdr:rowOff>19050</xdr:rowOff>
    </xdr:to>
    <xdr:sp>
      <xdr:nvSpPr>
        <xdr:cNvPr id="1" name="Line 2"/>
        <xdr:cNvSpPr>
          <a:spLocks/>
        </xdr:cNvSpPr>
      </xdr:nvSpPr>
      <xdr:spPr>
        <a:xfrm>
          <a:off x="9525" y="923925"/>
          <a:ext cx="4857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0</xdr:col>
      <xdr:colOff>581025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1019175"/>
          <a:ext cx="5715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123825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42975"/>
          <a:ext cx="5334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000125"/>
          <a:ext cx="5334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133350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5715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0</xdr:rowOff>
    </xdr:from>
    <xdr:to>
      <xdr:col>1</xdr:col>
      <xdr:colOff>0</xdr:colOff>
      <xdr:row>10</xdr:row>
      <xdr:rowOff>0</xdr:rowOff>
    </xdr:to>
    <xdr:sp>
      <xdr:nvSpPr>
        <xdr:cNvPr id="1" name="Line 456"/>
        <xdr:cNvSpPr>
          <a:spLocks/>
        </xdr:cNvSpPr>
      </xdr:nvSpPr>
      <xdr:spPr>
        <a:xfrm>
          <a:off x="28575" y="1143000"/>
          <a:ext cx="51435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10</xdr:row>
      <xdr:rowOff>19050</xdr:rowOff>
    </xdr:to>
    <xdr:sp>
      <xdr:nvSpPr>
        <xdr:cNvPr id="1" name="直线 1"/>
        <xdr:cNvSpPr>
          <a:spLocks/>
        </xdr:cNvSpPr>
      </xdr:nvSpPr>
      <xdr:spPr>
        <a:xfrm>
          <a:off x="0" y="962025"/>
          <a:ext cx="41910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10</xdr:row>
      <xdr:rowOff>9525</xdr:rowOff>
    </xdr:to>
    <xdr:sp>
      <xdr:nvSpPr>
        <xdr:cNvPr id="2" name="Line 20"/>
        <xdr:cNvSpPr>
          <a:spLocks/>
        </xdr:cNvSpPr>
      </xdr:nvSpPr>
      <xdr:spPr>
        <a:xfrm>
          <a:off x="0" y="962025"/>
          <a:ext cx="4191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A18" sqref="A18:A25"/>
    </sheetView>
  </sheetViews>
  <sheetFormatPr defaultColWidth="9.00390625" defaultRowHeight="14.25"/>
  <cols>
    <col min="1" max="1" width="10.25390625" style="0" customWidth="1"/>
    <col min="2" max="2" width="10.125" style="0" customWidth="1"/>
    <col min="3" max="3" width="8.50390625" style="0" customWidth="1"/>
    <col min="4" max="4" width="11.00390625" style="0" customWidth="1"/>
    <col min="5" max="5" width="10.25390625" style="0" customWidth="1"/>
    <col min="6" max="6" width="9.375" style="0" customWidth="1"/>
    <col min="7" max="7" width="10.00390625" style="0" customWidth="1"/>
    <col min="8" max="8" width="10.50390625" style="0" customWidth="1"/>
    <col min="9" max="9" width="10.75390625" style="0" customWidth="1"/>
    <col min="10" max="10" width="12.125" style="0" customWidth="1"/>
    <col min="11" max="12" width="11.00390625" style="0" customWidth="1"/>
    <col min="13" max="13" width="9.75390625" style="0" customWidth="1"/>
  </cols>
  <sheetData>
    <row r="1" spans="1:13" ht="30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2.75" customHeight="1">
      <c r="A2" s="133"/>
      <c r="B2" s="133"/>
      <c r="C2" s="133"/>
      <c r="D2" s="133"/>
      <c r="E2" s="133"/>
      <c r="F2" s="133"/>
      <c r="G2" s="133"/>
      <c r="H2" s="152" t="s">
        <v>1</v>
      </c>
      <c r="I2" s="152"/>
      <c r="J2" s="152" t="s">
        <v>2</v>
      </c>
      <c r="K2" s="152"/>
      <c r="L2" s="152"/>
      <c r="M2" s="152"/>
    </row>
    <row r="3" spans="1:13" ht="12.75" customHeight="1">
      <c r="A3" s="133"/>
      <c r="B3" s="133"/>
      <c r="C3" s="133"/>
      <c r="D3" s="133"/>
      <c r="E3" s="133"/>
      <c r="F3" s="133"/>
      <c r="G3" s="133"/>
      <c r="H3" s="152" t="s">
        <v>3</v>
      </c>
      <c r="I3" s="152"/>
      <c r="J3" s="152" t="s">
        <v>4</v>
      </c>
      <c r="K3" s="152"/>
      <c r="L3" s="152"/>
      <c r="M3" s="152"/>
    </row>
    <row r="4" spans="1:13" ht="12.75" customHeight="1">
      <c r="A4" s="164" t="s">
        <v>5</v>
      </c>
      <c r="B4" s="164"/>
      <c r="C4" s="164"/>
      <c r="D4" s="164"/>
      <c r="E4" s="162" t="s">
        <v>6</v>
      </c>
      <c r="F4" s="162"/>
      <c r="G4" s="162"/>
      <c r="H4" s="153" t="s">
        <v>7</v>
      </c>
      <c r="I4" s="153"/>
      <c r="J4" s="154">
        <v>43435</v>
      </c>
      <c r="K4" s="154"/>
      <c r="L4" s="154"/>
      <c r="M4" s="154"/>
    </row>
    <row r="5" spans="1:13" ht="12.75" customHeight="1">
      <c r="A5" s="164"/>
      <c r="B5" s="164"/>
      <c r="C5" s="164"/>
      <c r="D5" s="164"/>
      <c r="E5" s="163"/>
      <c r="F5" s="163"/>
      <c r="G5" s="163"/>
      <c r="H5" s="153" t="s">
        <v>8</v>
      </c>
      <c r="I5" s="153"/>
      <c r="J5" s="153" t="s">
        <v>9</v>
      </c>
      <c r="K5" s="153"/>
      <c r="L5" s="153"/>
      <c r="M5" s="153"/>
    </row>
    <row r="6" spans="1:13" ht="25.5" customHeight="1">
      <c r="A6" s="134" t="s">
        <v>10</v>
      </c>
      <c r="B6" s="155" t="s">
        <v>11</v>
      </c>
      <c r="C6" s="155" t="s">
        <v>12</v>
      </c>
      <c r="D6" s="155"/>
      <c r="E6" s="155"/>
      <c r="F6" s="155"/>
      <c r="G6" s="155"/>
      <c r="H6" s="155" t="s">
        <v>13</v>
      </c>
      <c r="I6" s="155"/>
      <c r="J6" s="155"/>
      <c r="K6" s="155"/>
      <c r="L6" s="159" t="s">
        <v>14</v>
      </c>
      <c r="M6" s="155" t="s">
        <v>15</v>
      </c>
    </row>
    <row r="7" spans="1:13" ht="16.5" customHeight="1">
      <c r="A7" s="135"/>
      <c r="B7" s="155"/>
      <c r="C7" s="155" t="s">
        <v>16</v>
      </c>
      <c r="D7" s="156" t="s">
        <v>17</v>
      </c>
      <c r="E7" s="157"/>
      <c r="F7" s="157"/>
      <c r="G7" s="158"/>
      <c r="H7" s="155" t="s">
        <v>16</v>
      </c>
      <c r="I7" s="156" t="s">
        <v>18</v>
      </c>
      <c r="J7" s="157"/>
      <c r="K7" s="158"/>
      <c r="L7" s="160"/>
      <c r="M7" s="155"/>
    </row>
    <row r="8" spans="1:13" ht="42.75" customHeight="1">
      <c r="A8" s="136" t="s">
        <v>19</v>
      </c>
      <c r="B8" s="155"/>
      <c r="C8" s="155"/>
      <c r="D8" s="123" t="s">
        <v>20</v>
      </c>
      <c r="E8" s="123" t="s">
        <v>21</v>
      </c>
      <c r="F8" s="123" t="s">
        <v>22</v>
      </c>
      <c r="G8" s="123" t="s">
        <v>23</v>
      </c>
      <c r="H8" s="155"/>
      <c r="I8" s="123" t="s">
        <v>24</v>
      </c>
      <c r="J8" s="123" t="s">
        <v>25</v>
      </c>
      <c r="K8" s="123" t="s">
        <v>26</v>
      </c>
      <c r="L8" s="161"/>
      <c r="M8" s="155"/>
    </row>
    <row r="9" spans="1:13" ht="16.5" customHeight="1">
      <c r="A9" s="115" t="s">
        <v>27</v>
      </c>
      <c r="B9" s="115">
        <v>1</v>
      </c>
      <c r="C9" s="115">
        <v>2</v>
      </c>
      <c r="D9" s="115">
        <v>3</v>
      </c>
      <c r="E9" s="115">
        <v>4</v>
      </c>
      <c r="F9" s="115">
        <v>5</v>
      </c>
      <c r="G9" s="115">
        <v>6</v>
      </c>
      <c r="H9" s="115">
        <v>7</v>
      </c>
      <c r="I9" s="115">
        <v>8</v>
      </c>
      <c r="J9" s="115">
        <v>9</v>
      </c>
      <c r="K9" s="115">
        <v>10</v>
      </c>
      <c r="L9" s="115">
        <v>11</v>
      </c>
      <c r="M9" s="115" t="s">
        <v>28</v>
      </c>
    </row>
    <row r="10" spans="1:13" ht="14.25">
      <c r="A10" s="10" t="s">
        <v>29</v>
      </c>
      <c r="B10" s="137"/>
      <c r="C10" s="115">
        <f>SUM(D10:G10)</f>
        <v>0</v>
      </c>
      <c r="D10" s="115"/>
      <c r="E10" s="137"/>
      <c r="F10" s="137"/>
      <c r="G10" s="137"/>
      <c r="H10" s="115">
        <f>SUM(I10:K10)</f>
        <v>0</v>
      </c>
      <c r="I10" s="137"/>
      <c r="J10" s="115"/>
      <c r="K10" s="137"/>
      <c r="L10" s="115">
        <f aca="true" t="shared" si="0" ref="L10:L16">B10+C10-H10</f>
        <v>0</v>
      </c>
      <c r="M10" s="137"/>
    </row>
    <row r="11" spans="1:13" ht="14.25">
      <c r="A11" s="10" t="s">
        <v>30</v>
      </c>
      <c r="B11" s="115">
        <v>4671.07</v>
      </c>
      <c r="C11" s="115">
        <f aca="true" t="shared" si="1" ref="C11:C16">SUM(D11:G11)</f>
        <v>0</v>
      </c>
      <c r="D11" s="115"/>
      <c r="E11" s="137"/>
      <c r="F11" s="137"/>
      <c r="G11" s="115"/>
      <c r="H11" s="115">
        <f>SUM(I11:K11)</f>
        <v>3977.94</v>
      </c>
      <c r="I11" s="115"/>
      <c r="J11" s="115">
        <v>3977.94</v>
      </c>
      <c r="K11" s="115"/>
      <c r="L11" s="115">
        <f t="shared" si="0"/>
        <v>693.1299999999997</v>
      </c>
      <c r="M11" s="137"/>
    </row>
    <row r="12" spans="1:13" ht="14.25">
      <c r="A12" s="10" t="s">
        <v>31</v>
      </c>
      <c r="B12" s="115"/>
      <c r="C12" s="115">
        <f t="shared" si="1"/>
        <v>0</v>
      </c>
      <c r="D12" s="137"/>
      <c r="E12" s="137"/>
      <c r="F12" s="137"/>
      <c r="G12" s="137"/>
      <c r="H12" s="115">
        <f>SUM(I12:K12)</f>
        <v>0</v>
      </c>
      <c r="I12" s="137"/>
      <c r="J12" s="115"/>
      <c r="K12" s="137"/>
      <c r="L12" s="115">
        <f t="shared" si="0"/>
        <v>0</v>
      </c>
      <c r="M12" s="137"/>
    </row>
    <row r="13" spans="1:13" ht="14.25">
      <c r="A13" s="10" t="s">
        <v>32</v>
      </c>
      <c r="B13" s="115">
        <v>134.25</v>
      </c>
      <c r="C13" s="115">
        <f t="shared" si="1"/>
        <v>0</v>
      </c>
      <c r="D13" s="115"/>
      <c r="E13" s="115"/>
      <c r="F13" s="115"/>
      <c r="G13" s="115"/>
      <c r="H13" s="115">
        <f aca="true" t="shared" si="2" ref="H13:H18">SUM(I13:K13)</f>
        <v>106.77</v>
      </c>
      <c r="I13" s="115"/>
      <c r="J13" s="115">
        <v>106.77</v>
      </c>
      <c r="K13" s="137"/>
      <c r="L13" s="115">
        <f t="shared" si="0"/>
        <v>27.480000000000004</v>
      </c>
      <c r="M13" s="137"/>
    </row>
    <row r="14" spans="1:13" ht="14.25">
      <c r="A14" s="138" t="s">
        <v>33</v>
      </c>
      <c r="B14" s="137"/>
      <c r="C14" s="115">
        <f t="shared" si="1"/>
        <v>0</v>
      </c>
      <c r="D14" s="115"/>
      <c r="E14" s="115"/>
      <c r="F14" s="115"/>
      <c r="G14" s="115"/>
      <c r="H14" s="115">
        <f t="shared" si="2"/>
        <v>0</v>
      </c>
      <c r="I14" s="115"/>
      <c r="J14" s="115"/>
      <c r="K14" s="115"/>
      <c r="L14" s="115">
        <f t="shared" si="0"/>
        <v>0</v>
      </c>
      <c r="M14" s="141"/>
    </row>
    <row r="15" spans="1:13" ht="14.25">
      <c r="A15" s="10" t="s">
        <v>34</v>
      </c>
      <c r="B15" s="137"/>
      <c r="C15" s="115">
        <f t="shared" si="1"/>
        <v>0</v>
      </c>
      <c r="D15" s="137"/>
      <c r="E15" s="137"/>
      <c r="F15" s="137"/>
      <c r="G15" s="137"/>
      <c r="H15" s="115">
        <f t="shared" si="2"/>
        <v>0</v>
      </c>
      <c r="I15" s="137"/>
      <c r="J15" s="137"/>
      <c r="K15" s="146"/>
      <c r="L15" s="115">
        <f t="shared" si="0"/>
        <v>0</v>
      </c>
      <c r="M15" s="137"/>
    </row>
    <row r="16" spans="1:13" ht="14.25">
      <c r="A16" s="49" t="s">
        <v>35</v>
      </c>
      <c r="B16" s="137"/>
      <c r="C16" s="115">
        <f t="shared" si="1"/>
        <v>0</v>
      </c>
      <c r="D16" s="137"/>
      <c r="E16" s="137"/>
      <c r="F16" s="137"/>
      <c r="G16" s="137"/>
      <c r="H16" s="115">
        <f t="shared" si="2"/>
        <v>0</v>
      </c>
      <c r="I16" s="137"/>
      <c r="J16" s="137"/>
      <c r="K16" s="146"/>
      <c r="L16" s="115">
        <f t="shared" si="0"/>
        <v>0</v>
      </c>
      <c r="M16" s="137"/>
    </row>
    <row r="17" spans="1:13" ht="14.25">
      <c r="A17" s="53" t="s">
        <v>36</v>
      </c>
      <c r="B17" s="115">
        <f>SUM(B10:B16)</f>
        <v>4805.32</v>
      </c>
      <c r="C17" s="115">
        <f aca="true" t="shared" si="3" ref="C17:L17">SUM(C10:C16)</f>
        <v>0</v>
      </c>
      <c r="D17" s="115">
        <f t="shared" si="3"/>
        <v>0</v>
      </c>
      <c r="E17" s="115">
        <f t="shared" si="3"/>
        <v>0</v>
      </c>
      <c r="F17" s="115">
        <f t="shared" si="3"/>
        <v>0</v>
      </c>
      <c r="G17" s="115">
        <f t="shared" si="3"/>
        <v>0</v>
      </c>
      <c r="H17" s="115">
        <f t="shared" si="2"/>
        <v>4084.71</v>
      </c>
      <c r="I17" s="115">
        <f t="shared" si="3"/>
        <v>0</v>
      </c>
      <c r="J17" s="115">
        <f t="shared" si="3"/>
        <v>4084.71</v>
      </c>
      <c r="K17" s="147">
        <f t="shared" si="3"/>
        <v>0</v>
      </c>
      <c r="L17" s="147">
        <f t="shared" si="3"/>
        <v>720.6099999999997</v>
      </c>
      <c r="M17" s="148"/>
    </row>
    <row r="18" spans="1:13" ht="14.25">
      <c r="A18" s="10" t="s">
        <v>37</v>
      </c>
      <c r="B18" s="115">
        <v>88063.56</v>
      </c>
      <c r="C18" s="115">
        <f>SUM(D18:G18)</f>
        <v>0</v>
      </c>
      <c r="D18" s="137"/>
      <c r="E18" s="137"/>
      <c r="F18" s="115"/>
      <c r="G18" s="137"/>
      <c r="H18" s="115">
        <f t="shared" si="2"/>
        <v>0</v>
      </c>
      <c r="I18" s="139"/>
      <c r="J18" s="126"/>
      <c r="K18" s="147"/>
      <c r="L18" s="115">
        <f aca="true" t="shared" si="4" ref="L18:L25">B18+C18-H18</f>
        <v>88063.56</v>
      </c>
      <c r="M18" s="137"/>
    </row>
    <row r="19" spans="1:13" ht="14.25">
      <c r="A19" s="10" t="s">
        <v>38</v>
      </c>
      <c r="B19" s="115"/>
      <c r="C19" s="115">
        <f aca="true" t="shared" si="5" ref="C19:C25">SUM(D19:G19)</f>
        <v>8290</v>
      </c>
      <c r="D19" s="115">
        <v>190</v>
      </c>
      <c r="E19" s="115"/>
      <c r="F19" s="115">
        <v>8100</v>
      </c>
      <c r="G19" s="137"/>
      <c r="H19" s="115">
        <f aca="true" t="shared" si="6" ref="H19:H26">SUM(I19:K19)</f>
        <v>41</v>
      </c>
      <c r="I19" s="140"/>
      <c r="J19" s="140">
        <v>41</v>
      </c>
      <c r="K19" s="146"/>
      <c r="L19" s="115">
        <f t="shared" si="4"/>
        <v>8249</v>
      </c>
      <c r="M19" s="137"/>
    </row>
    <row r="20" spans="1:13" ht="14.25">
      <c r="A20" s="10" t="s">
        <v>39</v>
      </c>
      <c r="B20" s="115">
        <v>724.988</v>
      </c>
      <c r="C20" s="115">
        <f t="shared" si="5"/>
        <v>0</v>
      </c>
      <c r="D20" s="115"/>
      <c r="E20" s="115"/>
      <c r="F20" s="115"/>
      <c r="G20" s="115"/>
      <c r="H20" s="115">
        <f t="shared" si="6"/>
        <v>0</v>
      </c>
      <c r="I20" s="115"/>
      <c r="J20" s="126"/>
      <c r="K20" s="147"/>
      <c r="L20" s="115">
        <f t="shared" si="4"/>
        <v>724.988</v>
      </c>
      <c r="M20" s="137"/>
    </row>
    <row r="21" spans="1:13" ht="14.25">
      <c r="A21" s="10" t="s">
        <v>40</v>
      </c>
      <c r="B21" s="115">
        <v>4440.54</v>
      </c>
      <c r="C21" s="115">
        <f t="shared" si="5"/>
        <v>0</v>
      </c>
      <c r="D21" s="137"/>
      <c r="E21" s="137"/>
      <c r="F21" s="137"/>
      <c r="G21" s="137"/>
      <c r="H21" s="115">
        <f t="shared" si="6"/>
        <v>13.4733</v>
      </c>
      <c r="I21" s="137"/>
      <c r="J21" s="126">
        <v>13.4733</v>
      </c>
      <c r="K21" s="137"/>
      <c r="L21" s="115">
        <f t="shared" si="4"/>
        <v>4427.0667</v>
      </c>
      <c r="M21" s="149"/>
    </row>
    <row r="22" spans="1:13" ht="14.25">
      <c r="A22" s="10" t="s">
        <v>41</v>
      </c>
      <c r="B22" s="115">
        <v>278.8378</v>
      </c>
      <c r="C22" s="115">
        <f t="shared" si="5"/>
        <v>0</v>
      </c>
      <c r="D22" s="139"/>
      <c r="E22" s="139"/>
      <c r="F22" s="139"/>
      <c r="G22" s="140"/>
      <c r="H22" s="126">
        <f t="shared" si="6"/>
        <v>269.4142</v>
      </c>
      <c r="I22" s="140"/>
      <c r="J22" s="140">
        <v>269.4142</v>
      </c>
      <c r="K22" s="137"/>
      <c r="L22" s="115">
        <f t="shared" si="4"/>
        <v>9.423600000000022</v>
      </c>
      <c r="M22" s="137"/>
    </row>
    <row r="23" spans="1:13" ht="14.25">
      <c r="A23" s="10" t="s">
        <v>42</v>
      </c>
      <c r="B23" s="137"/>
      <c r="C23" s="115">
        <f t="shared" si="5"/>
        <v>0</v>
      </c>
      <c r="D23" s="140"/>
      <c r="E23" s="139"/>
      <c r="F23" s="139"/>
      <c r="G23" s="139"/>
      <c r="H23" s="126">
        <f t="shared" si="6"/>
        <v>0</v>
      </c>
      <c r="I23" s="140"/>
      <c r="J23" s="139"/>
      <c r="K23" s="137"/>
      <c r="L23" s="115">
        <f t="shared" si="4"/>
        <v>0</v>
      </c>
      <c r="M23" s="137"/>
    </row>
    <row r="24" spans="1:13" ht="14.25">
      <c r="A24" s="10" t="s">
        <v>43</v>
      </c>
      <c r="B24" s="141"/>
      <c r="C24" s="115">
        <f t="shared" si="5"/>
        <v>0</v>
      </c>
      <c r="D24" s="142"/>
      <c r="E24" s="142"/>
      <c r="F24" s="142"/>
      <c r="G24" s="142"/>
      <c r="H24" s="126">
        <f t="shared" si="6"/>
        <v>0</v>
      </c>
      <c r="I24" s="142"/>
      <c r="J24" s="142"/>
      <c r="K24" s="141"/>
      <c r="L24" s="115">
        <f t="shared" si="4"/>
        <v>0</v>
      </c>
      <c r="M24" s="141"/>
    </row>
    <row r="25" spans="1:13" ht="14.25">
      <c r="A25" s="143" t="s">
        <v>44</v>
      </c>
      <c r="B25" s="115">
        <v>101.12</v>
      </c>
      <c r="C25" s="115">
        <f t="shared" si="5"/>
        <v>0</v>
      </c>
      <c r="D25" s="115"/>
      <c r="E25" s="115"/>
      <c r="F25" s="115"/>
      <c r="G25" s="115"/>
      <c r="H25" s="115">
        <f t="shared" si="6"/>
        <v>33.56</v>
      </c>
      <c r="I25" s="115"/>
      <c r="J25" s="126">
        <v>33.56</v>
      </c>
      <c r="K25" s="115"/>
      <c r="L25" s="115">
        <f t="shared" si="4"/>
        <v>67.56</v>
      </c>
      <c r="M25" s="137"/>
    </row>
    <row r="26" spans="1:13" ht="14.25">
      <c r="A26" s="130" t="s">
        <v>45</v>
      </c>
      <c r="B26" s="115">
        <f>SUM(B17:B25)</f>
        <v>98414.36579999999</v>
      </c>
      <c r="C26" s="115">
        <f aca="true" t="shared" si="7" ref="C26:L26">SUM(C17:C25)</f>
        <v>8290</v>
      </c>
      <c r="D26" s="115">
        <f t="shared" si="7"/>
        <v>190</v>
      </c>
      <c r="E26" s="115">
        <f t="shared" si="7"/>
        <v>0</v>
      </c>
      <c r="F26" s="115">
        <f t="shared" si="7"/>
        <v>8100</v>
      </c>
      <c r="G26" s="115">
        <f t="shared" si="7"/>
        <v>0</v>
      </c>
      <c r="H26" s="115">
        <f t="shared" si="6"/>
        <v>4442.1575</v>
      </c>
      <c r="I26" s="115">
        <f t="shared" si="7"/>
        <v>0</v>
      </c>
      <c r="J26" s="115">
        <f t="shared" si="7"/>
        <v>4442.1575</v>
      </c>
      <c r="K26" s="115">
        <f t="shared" si="7"/>
        <v>0</v>
      </c>
      <c r="L26" s="115">
        <f t="shared" si="7"/>
        <v>102262.20829999998</v>
      </c>
      <c r="M26" s="150"/>
    </row>
    <row r="27" spans="1:28" ht="14.25">
      <c r="A27" s="144" t="s">
        <v>46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</row>
  </sheetData>
  <sheetProtection/>
  <mergeCells count="20">
    <mergeCell ref="B6:B8"/>
    <mergeCell ref="C7:C8"/>
    <mergeCell ref="H7:H8"/>
    <mergeCell ref="L6:L8"/>
    <mergeCell ref="M6:M8"/>
    <mergeCell ref="E4:G5"/>
    <mergeCell ref="A4:D5"/>
    <mergeCell ref="H5:I5"/>
    <mergeCell ref="J5:M5"/>
    <mergeCell ref="C6:G6"/>
    <mergeCell ref="H6:K6"/>
    <mergeCell ref="D7:G7"/>
    <mergeCell ref="I7:K7"/>
    <mergeCell ref="A1:M1"/>
    <mergeCell ref="H2:I2"/>
    <mergeCell ref="J2:M2"/>
    <mergeCell ref="H3:I3"/>
    <mergeCell ref="J3:M3"/>
    <mergeCell ref="H4:I4"/>
    <mergeCell ref="J4:M4"/>
  </mergeCells>
  <printOptions/>
  <pageMargins left="0.16" right="0.16" top="0.98" bottom="0.98" header="0.51" footer="0.5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A1">
      <selection activeCell="AF10" sqref="AF10"/>
    </sheetView>
  </sheetViews>
  <sheetFormatPr defaultColWidth="9.00390625" defaultRowHeight="14.25"/>
  <cols>
    <col min="1" max="1" width="5.875" style="0" customWidth="1"/>
    <col min="2" max="2" width="4.125" style="0" customWidth="1"/>
    <col min="3" max="3" width="4.25390625" style="0" customWidth="1"/>
    <col min="4" max="4" width="4.50390625" style="0" customWidth="1"/>
    <col min="5" max="6" width="4.25390625" style="0" customWidth="1"/>
    <col min="7" max="8" width="4.375" style="0" customWidth="1"/>
    <col min="9" max="9" width="4.125" style="0" customWidth="1"/>
    <col min="10" max="10" width="4.25390625" style="0" customWidth="1"/>
    <col min="11" max="11" width="4.125" style="0" customWidth="1"/>
    <col min="12" max="13" width="4.375" style="0" customWidth="1"/>
    <col min="14" max="14" width="4.25390625" style="0" customWidth="1"/>
    <col min="15" max="17" width="4.375" style="0" customWidth="1"/>
    <col min="18" max="18" width="4.125" style="0" customWidth="1"/>
    <col min="19" max="19" width="4.625" style="0" customWidth="1"/>
    <col min="20" max="21" width="4.50390625" style="0" customWidth="1"/>
    <col min="22" max="23" width="4.625" style="0" customWidth="1"/>
    <col min="24" max="24" width="4.125" style="0" customWidth="1"/>
    <col min="25" max="25" width="4.625" style="0" customWidth="1"/>
    <col min="26" max="27" width="4.125" style="0" customWidth="1"/>
    <col min="28" max="28" width="4.50390625" style="0" customWidth="1"/>
    <col min="29" max="29" width="4.125" style="0" customWidth="1"/>
    <col min="30" max="31" width="4.375" style="0" customWidth="1"/>
  </cols>
  <sheetData>
    <row r="1" spans="1:31" ht="24" customHeight="1">
      <c r="A1" s="165" t="s">
        <v>47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</row>
    <row r="2" spans="1:31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S2" s="110"/>
      <c r="T2" s="110"/>
      <c r="U2" s="110"/>
      <c r="V2" s="166"/>
      <c r="W2" s="166"/>
      <c r="X2" s="166" t="s">
        <v>1</v>
      </c>
      <c r="Y2" s="166"/>
      <c r="Z2" s="166" t="s">
        <v>48</v>
      </c>
      <c r="AA2" s="166"/>
      <c r="AB2" s="166"/>
      <c r="AC2" s="166"/>
      <c r="AD2" s="166"/>
      <c r="AE2" s="166"/>
    </row>
    <row r="3" spans="1:31" ht="13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S3" s="110"/>
      <c r="T3" s="110"/>
      <c r="U3" s="110"/>
      <c r="V3" s="166"/>
      <c r="W3" s="166"/>
      <c r="X3" s="166" t="s">
        <v>3</v>
      </c>
      <c r="Y3" s="166"/>
      <c r="Z3" s="166" t="s">
        <v>4</v>
      </c>
      <c r="AA3" s="166"/>
      <c r="AB3" s="166"/>
      <c r="AC3" s="166"/>
      <c r="AD3" s="166"/>
      <c r="AE3" s="166"/>
    </row>
    <row r="4" spans="1:31" ht="13.5" customHeight="1">
      <c r="A4" s="173" t="s">
        <v>5</v>
      </c>
      <c r="B4" s="173"/>
      <c r="C4" s="173"/>
      <c r="D4" s="173"/>
      <c r="E4" s="173"/>
      <c r="F4" s="173"/>
      <c r="G4" s="173"/>
      <c r="H4" s="173"/>
      <c r="I4" s="173"/>
      <c r="J4" s="173"/>
      <c r="K4" s="95"/>
      <c r="L4" s="95"/>
      <c r="M4" s="95"/>
      <c r="N4" s="171" t="s">
        <v>6</v>
      </c>
      <c r="O4" s="171"/>
      <c r="P4" s="171"/>
      <c r="Q4" s="95"/>
      <c r="R4" s="95"/>
      <c r="S4" s="122"/>
      <c r="T4" s="122"/>
      <c r="U4" s="95"/>
      <c r="V4" s="167"/>
      <c r="W4" s="167"/>
      <c r="X4" s="167" t="s">
        <v>7</v>
      </c>
      <c r="Y4" s="167"/>
      <c r="Z4" s="168">
        <v>43435</v>
      </c>
      <c r="AA4" s="168"/>
      <c r="AB4" s="168"/>
      <c r="AC4" s="168"/>
      <c r="AD4" s="168"/>
      <c r="AE4" s="168"/>
    </row>
    <row r="5" spans="1:31" ht="13.5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97"/>
      <c r="L5" s="97"/>
      <c r="M5" s="97"/>
      <c r="N5" s="172"/>
      <c r="O5" s="172"/>
      <c r="P5" s="172"/>
      <c r="Q5" s="95"/>
      <c r="R5" s="95"/>
      <c r="S5" s="122"/>
      <c r="T5" s="122"/>
      <c r="U5" s="95"/>
      <c r="V5" s="169"/>
      <c r="W5" s="169"/>
      <c r="X5" s="167" t="s">
        <v>8</v>
      </c>
      <c r="Y5" s="167"/>
      <c r="Z5" s="169" t="s">
        <v>49</v>
      </c>
      <c r="AA5" s="169"/>
      <c r="AB5" s="169"/>
      <c r="AC5" s="169"/>
      <c r="AD5" s="169"/>
      <c r="AE5" s="169"/>
    </row>
    <row r="6" spans="1:31" ht="24" customHeight="1">
      <c r="A6" s="76" t="s">
        <v>50</v>
      </c>
      <c r="B6" s="170" t="s">
        <v>51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 t="s">
        <v>52</v>
      </c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</row>
    <row r="7" spans="1:31" ht="18" customHeight="1">
      <c r="A7" s="77"/>
      <c r="B7" s="170" t="s">
        <v>53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 t="s">
        <v>54</v>
      </c>
      <c r="O7" s="170"/>
      <c r="P7" s="170"/>
      <c r="Q7" s="170" t="s">
        <v>53</v>
      </c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 t="s">
        <v>54</v>
      </c>
      <c r="AD7" s="170"/>
      <c r="AE7" s="170"/>
    </row>
    <row r="8" spans="1:31" ht="24" customHeight="1">
      <c r="A8" s="87" t="s">
        <v>55</v>
      </c>
      <c r="B8" s="170" t="s">
        <v>56</v>
      </c>
      <c r="C8" s="170"/>
      <c r="D8" s="170"/>
      <c r="E8" s="170" t="s">
        <v>57</v>
      </c>
      <c r="F8" s="170"/>
      <c r="G8" s="170"/>
      <c r="H8" s="170" t="s">
        <v>58</v>
      </c>
      <c r="I8" s="170"/>
      <c r="J8" s="170"/>
      <c r="K8" s="170" t="s">
        <v>59</v>
      </c>
      <c r="L8" s="170"/>
      <c r="M8" s="170"/>
      <c r="N8" s="170"/>
      <c r="O8" s="170"/>
      <c r="P8" s="170"/>
      <c r="Q8" s="170" t="s">
        <v>56</v>
      </c>
      <c r="R8" s="170"/>
      <c r="S8" s="170"/>
      <c r="T8" s="170" t="s">
        <v>57</v>
      </c>
      <c r="U8" s="170"/>
      <c r="V8" s="170"/>
      <c r="W8" s="170" t="s">
        <v>58</v>
      </c>
      <c r="X8" s="170"/>
      <c r="Y8" s="170"/>
      <c r="Z8" s="170" t="s">
        <v>59</v>
      </c>
      <c r="AA8" s="170"/>
      <c r="AB8" s="170"/>
      <c r="AC8" s="170"/>
      <c r="AD8" s="170"/>
      <c r="AE8" s="170"/>
    </row>
    <row r="9" spans="1:31" ht="49.5" customHeight="1">
      <c r="A9" s="88" t="s">
        <v>60</v>
      </c>
      <c r="B9" s="65" t="s">
        <v>61</v>
      </c>
      <c r="C9" s="65" t="s">
        <v>62</v>
      </c>
      <c r="D9" s="65" t="s">
        <v>63</v>
      </c>
      <c r="E9" s="65" t="s">
        <v>61</v>
      </c>
      <c r="F9" s="65" t="s">
        <v>62</v>
      </c>
      <c r="G9" s="65" t="s">
        <v>63</v>
      </c>
      <c r="H9" s="65" t="s">
        <v>61</v>
      </c>
      <c r="I9" s="65" t="s">
        <v>62</v>
      </c>
      <c r="J9" s="65" t="s">
        <v>63</v>
      </c>
      <c r="K9" s="65" t="s">
        <v>61</v>
      </c>
      <c r="L9" s="65" t="s">
        <v>62</v>
      </c>
      <c r="M9" s="65" t="s">
        <v>63</v>
      </c>
      <c r="N9" s="65" t="s">
        <v>61</v>
      </c>
      <c r="O9" s="65" t="s">
        <v>62</v>
      </c>
      <c r="P9" s="65" t="s">
        <v>63</v>
      </c>
      <c r="Q9" s="65" t="s">
        <v>61</v>
      </c>
      <c r="R9" s="65" t="s">
        <v>62</v>
      </c>
      <c r="S9" s="65" t="s">
        <v>63</v>
      </c>
      <c r="T9" s="65" t="s">
        <v>61</v>
      </c>
      <c r="U9" s="65" t="s">
        <v>62</v>
      </c>
      <c r="V9" s="65" t="s">
        <v>63</v>
      </c>
      <c r="W9" s="65" t="s">
        <v>61</v>
      </c>
      <c r="X9" s="65" t="s">
        <v>62</v>
      </c>
      <c r="Y9" s="65" t="s">
        <v>63</v>
      </c>
      <c r="Z9" s="65" t="s">
        <v>61</v>
      </c>
      <c r="AA9" s="65" t="s">
        <v>62</v>
      </c>
      <c r="AB9" s="65" t="s">
        <v>63</v>
      </c>
      <c r="AC9" s="65" t="s">
        <v>61</v>
      </c>
      <c r="AD9" s="65" t="s">
        <v>62</v>
      </c>
      <c r="AE9" s="65" t="s">
        <v>63</v>
      </c>
    </row>
    <row r="10" spans="1:31" ht="15" customHeight="1">
      <c r="A10" s="71" t="s">
        <v>27</v>
      </c>
      <c r="B10" s="124">
        <v>1</v>
      </c>
      <c r="C10" s="124">
        <v>2</v>
      </c>
      <c r="D10" s="124">
        <v>3</v>
      </c>
      <c r="E10" s="124">
        <v>4</v>
      </c>
      <c r="F10" s="124">
        <v>5</v>
      </c>
      <c r="G10" s="124">
        <v>6</v>
      </c>
      <c r="H10" s="124">
        <v>7</v>
      </c>
      <c r="I10" s="124">
        <v>8</v>
      </c>
      <c r="J10" s="124">
        <v>9</v>
      </c>
      <c r="K10" s="124">
        <v>10</v>
      </c>
      <c r="L10" s="124">
        <v>11</v>
      </c>
      <c r="M10" s="124">
        <v>12</v>
      </c>
      <c r="N10" s="124">
        <v>13</v>
      </c>
      <c r="O10" s="124">
        <v>14</v>
      </c>
      <c r="P10" s="124">
        <v>15</v>
      </c>
      <c r="Q10" s="71">
        <v>16</v>
      </c>
      <c r="R10" s="71">
        <v>17</v>
      </c>
      <c r="S10" s="71">
        <v>18</v>
      </c>
      <c r="T10" s="71">
        <v>19</v>
      </c>
      <c r="U10" s="71">
        <v>20</v>
      </c>
      <c r="V10" s="71">
        <v>21</v>
      </c>
      <c r="W10" s="71">
        <v>22</v>
      </c>
      <c r="X10" s="71">
        <v>23</v>
      </c>
      <c r="Y10" s="71">
        <v>24</v>
      </c>
      <c r="Z10" s="71">
        <v>25</v>
      </c>
      <c r="AA10" s="71">
        <v>26</v>
      </c>
      <c r="AB10" s="71">
        <v>27</v>
      </c>
      <c r="AC10" s="71">
        <v>28</v>
      </c>
      <c r="AD10" s="71">
        <v>29</v>
      </c>
      <c r="AE10" s="71">
        <v>30</v>
      </c>
    </row>
    <row r="11" spans="1:31" ht="13.5" customHeight="1">
      <c r="A11" s="49" t="s">
        <v>29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71"/>
      <c r="N11" s="71"/>
      <c r="O11" s="71">
        <v>678</v>
      </c>
      <c r="P11" s="71">
        <v>1033</v>
      </c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>
        <v>806</v>
      </c>
      <c r="AE11" s="71">
        <f>2133+319-29</f>
        <v>2423</v>
      </c>
    </row>
    <row r="12" spans="1:31" ht="13.5" customHeight="1">
      <c r="A12" s="49" t="s">
        <v>30</v>
      </c>
      <c r="B12" s="125"/>
      <c r="C12" s="126">
        <v>2159</v>
      </c>
      <c r="D12" s="126">
        <v>2458</v>
      </c>
      <c r="E12" s="126"/>
      <c r="F12" s="126"/>
      <c r="G12" s="126"/>
      <c r="H12" s="126"/>
      <c r="I12" s="126">
        <v>329</v>
      </c>
      <c r="J12" s="126">
        <v>370</v>
      </c>
      <c r="K12" s="126"/>
      <c r="L12" s="126">
        <v>147</v>
      </c>
      <c r="M12" s="115">
        <v>182</v>
      </c>
      <c r="N12" s="71"/>
      <c r="O12" s="71"/>
      <c r="P12" s="71"/>
      <c r="Q12" s="71">
        <v>204</v>
      </c>
      <c r="R12" s="115">
        <v>1360</v>
      </c>
      <c r="S12" s="115">
        <v>3104</v>
      </c>
      <c r="T12" s="71"/>
      <c r="U12" s="71"/>
      <c r="V12" s="71"/>
      <c r="W12" s="71">
        <v>72</v>
      </c>
      <c r="X12" s="71">
        <v>458</v>
      </c>
      <c r="Y12" s="71">
        <v>1001</v>
      </c>
      <c r="Z12" s="71">
        <v>1715</v>
      </c>
      <c r="AA12" s="71">
        <v>8935</v>
      </c>
      <c r="AB12" s="71">
        <v>9906</v>
      </c>
      <c r="AC12" s="71"/>
      <c r="AD12" s="71">
        <v>430</v>
      </c>
      <c r="AE12" s="71">
        <v>1002</v>
      </c>
    </row>
    <row r="13" spans="1:31" ht="13.5" customHeight="1">
      <c r="A13" s="49" t="s">
        <v>31</v>
      </c>
      <c r="B13" s="125"/>
      <c r="C13" s="125">
        <v>14</v>
      </c>
      <c r="D13" s="125">
        <v>14</v>
      </c>
      <c r="E13" s="125"/>
      <c r="F13" s="125"/>
      <c r="G13" s="125"/>
      <c r="H13" s="125"/>
      <c r="I13" s="125">
        <v>5</v>
      </c>
      <c r="J13" s="125">
        <v>5</v>
      </c>
      <c r="K13" s="125"/>
      <c r="L13" s="125"/>
      <c r="M13" s="71"/>
      <c r="N13" s="71"/>
      <c r="O13" s="71">
        <v>471</v>
      </c>
      <c r="P13" s="71">
        <v>471</v>
      </c>
      <c r="Q13" s="71"/>
      <c r="R13" s="71">
        <v>1</v>
      </c>
      <c r="S13" s="71">
        <v>14</v>
      </c>
      <c r="T13" s="71"/>
      <c r="U13" s="71"/>
      <c r="V13" s="71"/>
      <c r="W13" s="71"/>
      <c r="X13" s="71"/>
      <c r="Y13" s="71">
        <v>3</v>
      </c>
      <c r="Z13" s="71"/>
      <c r="AA13" s="71">
        <v>30</v>
      </c>
      <c r="AB13" s="71">
        <v>31</v>
      </c>
      <c r="AC13" s="71"/>
      <c r="AD13" s="71">
        <v>116</v>
      </c>
      <c r="AE13" s="71">
        <v>426</v>
      </c>
    </row>
    <row r="14" spans="1:31" ht="13.5" customHeight="1">
      <c r="A14" s="49" t="s">
        <v>32</v>
      </c>
      <c r="B14" s="125"/>
      <c r="C14" s="125">
        <v>56</v>
      </c>
      <c r="D14" s="125">
        <v>69</v>
      </c>
      <c r="E14" s="125"/>
      <c r="F14" s="125"/>
      <c r="G14" s="125"/>
      <c r="H14" s="125"/>
      <c r="I14" s="125">
        <v>21</v>
      </c>
      <c r="J14" s="125">
        <v>21</v>
      </c>
      <c r="K14" s="125"/>
      <c r="L14" s="125">
        <v>1</v>
      </c>
      <c r="M14" s="71">
        <v>1</v>
      </c>
      <c r="N14" s="71"/>
      <c r="O14" s="71">
        <v>1560</v>
      </c>
      <c r="P14" s="71">
        <v>1753</v>
      </c>
      <c r="Q14" s="71">
        <v>6</v>
      </c>
      <c r="R14" s="71">
        <v>39</v>
      </c>
      <c r="S14" s="71">
        <v>109</v>
      </c>
      <c r="T14" s="71"/>
      <c r="U14" s="71" t="s">
        <v>64</v>
      </c>
      <c r="V14" s="71"/>
      <c r="W14" s="71">
        <v>5</v>
      </c>
      <c r="X14" s="71">
        <v>10</v>
      </c>
      <c r="Y14" s="71">
        <v>35</v>
      </c>
      <c r="Z14" s="71">
        <v>56</v>
      </c>
      <c r="AA14" s="71">
        <v>316</v>
      </c>
      <c r="AB14" s="71">
        <v>411</v>
      </c>
      <c r="AC14" s="71"/>
      <c r="AD14" s="71">
        <v>85</v>
      </c>
      <c r="AE14" s="71">
        <v>412</v>
      </c>
    </row>
    <row r="15" spans="1:31" ht="13.5" customHeight="1">
      <c r="A15" s="51" t="s">
        <v>33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71"/>
      <c r="N15" s="71"/>
      <c r="O15" s="71">
        <v>121</v>
      </c>
      <c r="P15" s="71">
        <v>121</v>
      </c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>
        <v>1</v>
      </c>
      <c r="AC15" s="71">
        <v>45</v>
      </c>
      <c r="AD15" s="71">
        <v>144</v>
      </c>
      <c r="AE15" s="71">
        <v>247</v>
      </c>
    </row>
    <row r="16" spans="1:31" ht="13.5" customHeight="1">
      <c r="A16" s="49" t="s">
        <v>34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</row>
    <row r="17" spans="1:31" ht="13.5" customHeight="1">
      <c r="A17" s="49" t="s">
        <v>35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71"/>
      <c r="N17" s="71"/>
      <c r="O17" s="71">
        <v>500</v>
      </c>
      <c r="P17" s="71">
        <v>500</v>
      </c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</row>
    <row r="18" spans="1:31" ht="13.5" customHeight="1">
      <c r="A18" s="22" t="s">
        <v>36</v>
      </c>
      <c r="B18" s="127">
        <f>SUM(B11:B17)</f>
        <v>0</v>
      </c>
      <c r="C18" s="127">
        <f aca="true" t="shared" si="0" ref="C18:AE18">SUM(C11:C17)</f>
        <v>2229</v>
      </c>
      <c r="D18" s="127">
        <f t="shared" si="0"/>
        <v>2541</v>
      </c>
      <c r="E18" s="127">
        <f t="shared" si="0"/>
        <v>0</v>
      </c>
      <c r="F18" s="127">
        <f t="shared" si="0"/>
        <v>0</v>
      </c>
      <c r="G18" s="127">
        <f t="shared" si="0"/>
        <v>0</v>
      </c>
      <c r="H18" s="127">
        <f t="shared" si="0"/>
        <v>0</v>
      </c>
      <c r="I18" s="127">
        <f t="shared" si="0"/>
        <v>355</v>
      </c>
      <c r="J18" s="127">
        <f t="shared" si="0"/>
        <v>396</v>
      </c>
      <c r="K18" s="127">
        <f t="shared" si="0"/>
        <v>0</v>
      </c>
      <c r="L18" s="127">
        <f t="shared" si="0"/>
        <v>148</v>
      </c>
      <c r="M18" s="81">
        <f t="shared" si="0"/>
        <v>183</v>
      </c>
      <c r="N18" s="81">
        <f t="shared" si="0"/>
        <v>0</v>
      </c>
      <c r="O18" s="81">
        <f t="shared" si="0"/>
        <v>3330</v>
      </c>
      <c r="P18" s="81">
        <f t="shared" si="0"/>
        <v>3878</v>
      </c>
      <c r="Q18" s="81">
        <f t="shared" si="0"/>
        <v>210</v>
      </c>
      <c r="R18" s="81">
        <f t="shared" si="0"/>
        <v>1400</v>
      </c>
      <c r="S18" s="81">
        <f t="shared" si="0"/>
        <v>3227</v>
      </c>
      <c r="T18" s="81">
        <f t="shared" si="0"/>
        <v>0</v>
      </c>
      <c r="U18" s="81">
        <f t="shared" si="0"/>
        <v>0</v>
      </c>
      <c r="V18" s="81">
        <f t="shared" si="0"/>
        <v>0</v>
      </c>
      <c r="W18" s="81">
        <f t="shared" si="0"/>
        <v>77</v>
      </c>
      <c r="X18" s="81">
        <f t="shared" si="0"/>
        <v>468</v>
      </c>
      <c r="Y18" s="81">
        <f t="shared" si="0"/>
        <v>1039</v>
      </c>
      <c r="Z18" s="81">
        <f t="shared" si="0"/>
        <v>1771</v>
      </c>
      <c r="AA18" s="81">
        <f t="shared" si="0"/>
        <v>9281</v>
      </c>
      <c r="AB18" s="81">
        <f t="shared" si="0"/>
        <v>10349</v>
      </c>
      <c r="AC18" s="81">
        <f t="shared" si="0"/>
        <v>45</v>
      </c>
      <c r="AD18" s="81">
        <f t="shared" si="0"/>
        <v>1581</v>
      </c>
      <c r="AE18" s="81">
        <f t="shared" si="0"/>
        <v>4510</v>
      </c>
    </row>
    <row r="19" spans="1:31" ht="13.5" customHeight="1">
      <c r="A19" s="128" t="s">
        <v>37</v>
      </c>
      <c r="B19" s="125"/>
      <c r="C19" s="125">
        <v>25</v>
      </c>
      <c r="D19" s="125">
        <v>25</v>
      </c>
      <c r="E19" s="125"/>
      <c r="F19" s="125"/>
      <c r="G19" s="125"/>
      <c r="H19" s="125"/>
      <c r="I19" s="125"/>
      <c r="J19" s="125"/>
      <c r="K19" s="125"/>
      <c r="L19" s="125">
        <v>97</v>
      </c>
      <c r="M19" s="71">
        <v>97</v>
      </c>
      <c r="N19" s="71"/>
      <c r="O19" s="71"/>
      <c r="P19" s="71"/>
      <c r="Q19" s="71"/>
      <c r="R19" s="71">
        <v>50</v>
      </c>
      <c r="S19" s="71">
        <v>60</v>
      </c>
      <c r="T19" s="71"/>
      <c r="U19" s="71"/>
      <c r="V19" s="71"/>
      <c r="W19" s="71"/>
      <c r="X19" s="71"/>
      <c r="Y19" s="71"/>
      <c r="Z19" s="71"/>
      <c r="AA19" s="71">
        <v>447</v>
      </c>
      <c r="AB19" s="71">
        <v>841</v>
      </c>
      <c r="AC19" s="132"/>
      <c r="AD19" s="132"/>
      <c r="AE19" s="132"/>
    </row>
    <row r="20" spans="1:31" ht="13.5" customHeight="1">
      <c r="A20" s="128" t="s">
        <v>38</v>
      </c>
      <c r="B20" s="129"/>
      <c r="C20" s="129"/>
      <c r="D20" s="129"/>
      <c r="E20" s="129"/>
      <c r="F20" s="129"/>
      <c r="G20" s="129"/>
      <c r="H20" s="129"/>
      <c r="I20" s="129"/>
      <c r="J20" s="129"/>
      <c r="K20" s="93"/>
      <c r="L20" s="125">
        <v>3272</v>
      </c>
      <c r="M20" s="71">
        <v>3272</v>
      </c>
      <c r="N20" s="71"/>
      <c r="O20" s="71"/>
      <c r="P20" s="71"/>
      <c r="Q20" s="71">
        <v>1</v>
      </c>
      <c r="R20" s="71">
        <v>18</v>
      </c>
      <c r="S20" s="71">
        <v>30</v>
      </c>
      <c r="T20" s="71"/>
      <c r="U20" s="71"/>
      <c r="V20" s="71"/>
      <c r="W20" s="71"/>
      <c r="X20" s="71">
        <v>9</v>
      </c>
      <c r="Y20" s="71">
        <v>19</v>
      </c>
      <c r="Z20" s="115">
        <v>1</v>
      </c>
      <c r="AA20" s="115">
        <v>144</v>
      </c>
      <c r="AB20" s="115">
        <v>629</v>
      </c>
      <c r="AC20" s="132"/>
      <c r="AD20" s="132"/>
      <c r="AE20" s="132"/>
    </row>
    <row r="21" spans="1:31" ht="13.5" customHeight="1">
      <c r="A21" s="128" t="s">
        <v>39</v>
      </c>
      <c r="B21" s="93"/>
      <c r="C21" s="93">
        <v>59</v>
      </c>
      <c r="D21" s="93">
        <v>59</v>
      </c>
      <c r="E21" s="93"/>
      <c r="F21" s="93"/>
      <c r="G21" s="93"/>
      <c r="H21" s="93"/>
      <c r="I21" s="93">
        <v>55</v>
      </c>
      <c r="J21" s="93">
        <v>55</v>
      </c>
      <c r="K21" s="93"/>
      <c r="L21" s="93">
        <v>100</v>
      </c>
      <c r="M21" s="71">
        <v>100</v>
      </c>
      <c r="N21" s="71"/>
      <c r="O21" s="71">
        <v>1064</v>
      </c>
      <c r="P21" s="71">
        <v>1064</v>
      </c>
      <c r="Q21" s="71"/>
      <c r="R21" s="71">
        <v>48</v>
      </c>
      <c r="S21" s="71">
        <v>48</v>
      </c>
      <c r="T21" s="71"/>
      <c r="U21" s="71"/>
      <c r="V21" s="71"/>
      <c r="W21" s="71">
        <v>12</v>
      </c>
      <c r="X21" s="71">
        <v>90</v>
      </c>
      <c r="Y21" s="71">
        <v>268</v>
      </c>
      <c r="Z21" s="71"/>
      <c r="AA21" s="71"/>
      <c r="AB21" s="71"/>
      <c r="AC21" s="71"/>
      <c r="AD21" s="71"/>
      <c r="AE21" s="71"/>
    </row>
    <row r="22" spans="1:31" ht="13.5" customHeight="1">
      <c r="A22" s="128" t="s">
        <v>40</v>
      </c>
      <c r="B22" s="93">
        <v>1</v>
      </c>
      <c r="C22" s="93">
        <v>5</v>
      </c>
      <c r="D22" s="93">
        <v>6</v>
      </c>
      <c r="E22" s="93"/>
      <c r="F22" s="93"/>
      <c r="G22" s="93"/>
      <c r="H22" s="93"/>
      <c r="I22" s="93">
        <v>1</v>
      </c>
      <c r="J22" s="93">
        <v>1</v>
      </c>
      <c r="K22" s="93"/>
      <c r="L22" s="93">
        <v>3</v>
      </c>
      <c r="M22" s="71">
        <v>3</v>
      </c>
      <c r="N22" s="71"/>
      <c r="O22" s="71">
        <v>55</v>
      </c>
      <c r="P22" s="71">
        <v>100</v>
      </c>
      <c r="Q22" s="71"/>
      <c r="R22" s="71">
        <v>10</v>
      </c>
      <c r="S22" s="71">
        <v>111</v>
      </c>
      <c r="T22" s="71"/>
      <c r="U22" s="71"/>
      <c r="V22" s="71"/>
      <c r="W22" s="71"/>
      <c r="X22" s="71"/>
      <c r="Y22" s="71"/>
      <c r="Z22" s="71"/>
      <c r="AA22" s="71">
        <v>34</v>
      </c>
      <c r="AB22" s="71">
        <v>114</v>
      </c>
      <c r="AC22" s="71"/>
      <c r="AD22" s="71">
        <v>77</v>
      </c>
      <c r="AE22" s="71">
        <v>103</v>
      </c>
    </row>
    <row r="23" spans="1:31" ht="13.5" customHeight="1">
      <c r="A23" s="128" t="s">
        <v>41</v>
      </c>
      <c r="B23" s="125"/>
      <c r="C23" s="125">
        <f>51+73</f>
        <v>124</v>
      </c>
      <c r="D23" s="125">
        <f>53+73</f>
        <v>126</v>
      </c>
      <c r="E23" s="125"/>
      <c r="F23" s="125"/>
      <c r="G23" s="125"/>
      <c r="H23" s="125"/>
      <c r="I23" s="125"/>
      <c r="J23" s="125"/>
      <c r="K23" s="125"/>
      <c r="L23" s="125">
        <f>918+9</f>
        <v>927</v>
      </c>
      <c r="M23" s="71">
        <v>1053</v>
      </c>
      <c r="N23" s="71"/>
      <c r="O23" s="71">
        <v>156</v>
      </c>
      <c r="P23" s="71">
        <v>156</v>
      </c>
      <c r="Q23" s="71">
        <v>4</v>
      </c>
      <c r="R23" s="71">
        <v>14</v>
      </c>
      <c r="S23" s="71">
        <v>14</v>
      </c>
      <c r="T23" s="71"/>
      <c r="U23" s="71"/>
      <c r="V23" s="71"/>
      <c r="W23" s="71"/>
      <c r="X23" s="71"/>
      <c r="Y23" s="71"/>
      <c r="Z23" s="71">
        <v>219</v>
      </c>
      <c r="AA23" s="71">
        <v>381</v>
      </c>
      <c r="AB23" s="71">
        <v>1241</v>
      </c>
      <c r="AC23" s="71"/>
      <c r="AD23" s="71"/>
      <c r="AE23" s="71"/>
    </row>
    <row r="24" spans="1:31" ht="13.5" customHeight="1">
      <c r="A24" s="128" t="s">
        <v>42</v>
      </c>
      <c r="B24" s="125"/>
      <c r="C24" s="125">
        <v>178</v>
      </c>
      <c r="D24" s="125">
        <f>51+178</f>
        <v>229</v>
      </c>
      <c r="E24" s="125"/>
      <c r="F24" s="125"/>
      <c r="G24" s="125"/>
      <c r="H24" s="125"/>
      <c r="I24" s="125"/>
      <c r="J24" s="125"/>
      <c r="K24" s="125"/>
      <c r="L24" s="125">
        <f>54+467</f>
        <v>521</v>
      </c>
      <c r="M24" s="71">
        <f>54+467</f>
        <v>521</v>
      </c>
      <c r="N24" s="71"/>
      <c r="O24" s="71"/>
      <c r="P24" s="71"/>
      <c r="Q24" s="71"/>
      <c r="R24" s="71">
        <v>315</v>
      </c>
      <c r="S24" s="71">
        <v>1139</v>
      </c>
      <c r="T24" s="71"/>
      <c r="U24" s="71"/>
      <c r="V24" s="71"/>
      <c r="W24" s="71"/>
      <c r="X24" s="71">
        <v>7</v>
      </c>
      <c r="Y24" s="71">
        <v>481</v>
      </c>
      <c r="Z24" s="132"/>
      <c r="AA24" s="132"/>
      <c r="AB24" s="132"/>
      <c r="AC24" s="132"/>
      <c r="AD24" s="132"/>
      <c r="AE24" s="132"/>
    </row>
    <row r="25" spans="1:31" ht="13.5" customHeight="1">
      <c r="A25" s="128" t="s">
        <v>43</v>
      </c>
      <c r="B25" s="93"/>
      <c r="C25" s="93">
        <v>10</v>
      </c>
      <c r="D25" s="93">
        <v>12</v>
      </c>
      <c r="E25" s="93"/>
      <c r="F25" s="93"/>
      <c r="G25" s="93"/>
      <c r="H25" s="93"/>
      <c r="I25" s="93">
        <v>3</v>
      </c>
      <c r="J25" s="93">
        <v>3</v>
      </c>
      <c r="K25" s="93"/>
      <c r="L25" s="93">
        <v>18</v>
      </c>
      <c r="M25" s="93">
        <v>19</v>
      </c>
      <c r="N25" s="93"/>
      <c r="O25" s="93">
        <v>19</v>
      </c>
      <c r="P25" s="93">
        <v>25</v>
      </c>
      <c r="Q25" s="93"/>
      <c r="R25" s="93">
        <v>8</v>
      </c>
      <c r="S25" s="93">
        <v>29</v>
      </c>
      <c r="T25" s="93"/>
      <c r="U25" s="93"/>
      <c r="V25" s="93"/>
      <c r="W25" s="93"/>
      <c r="X25" s="93">
        <v>1</v>
      </c>
      <c r="Y25" s="93">
        <v>4</v>
      </c>
      <c r="Z25" s="93"/>
      <c r="AA25" s="93">
        <v>17</v>
      </c>
      <c r="AB25" s="93">
        <v>108</v>
      </c>
      <c r="AC25" s="129"/>
      <c r="AD25" s="129"/>
      <c r="AE25" s="129"/>
    </row>
    <row r="26" spans="1:31" ht="13.5" customHeight="1">
      <c r="A26" s="128" t="s">
        <v>44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>
        <v>301</v>
      </c>
      <c r="P26" s="93">
        <v>356</v>
      </c>
      <c r="Q26" s="71">
        <v>1</v>
      </c>
      <c r="R26" s="71">
        <v>75</v>
      </c>
      <c r="S26" s="71">
        <v>102</v>
      </c>
      <c r="T26" s="71"/>
      <c r="U26" s="71"/>
      <c r="V26" s="71"/>
      <c r="W26" s="71"/>
      <c r="X26" s="71">
        <v>55</v>
      </c>
      <c r="Y26" s="71">
        <v>121</v>
      </c>
      <c r="Z26" s="71">
        <v>8</v>
      </c>
      <c r="AA26" s="71">
        <v>31</v>
      </c>
      <c r="AB26" s="71">
        <v>50</v>
      </c>
      <c r="AC26" s="129"/>
      <c r="AD26" s="129"/>
      <c r="AE26" s="129"/>
    </row>
    <row r="27" spans="1:31" ht="13.5" customHeight="1">
      <c r="A27" s="130" t="s">
        <v>45</v>
      </c>
      <c r="B27" s="71">
        <f>SUM(B18:B26)</f>
        <v>1</v>
      </c>
      <c r="C27" s="71">
        <f aca="true" t="shared" si="1" ref="C27:AE27">SUM(C18:C26)</f>
        <v>2630</v>
      </c>
      <c r="D27" s="71">
        <f t="shared" si="1"/>
        <v>2998</v>
      </c>
      <c r="E27" s="71">
        <f t="shared" si="1"/>
        <v>0</v>
      </c>
      <c r="F27" s="71">
        <f t="shared" si="1"/>
        <v>0</v>
      </c>
      <c r="G27" s="71">
        <f t="shared" si="1"/>
        <v>0</v>
      </c>
      <c r="H27" s="71">
        <f t="shared" si="1"/>
        <v>0</v>
      </c>
      <c r="I27" s="71">
        <f t="shared" si="1"/>
        <v>414</v>
      </c>
      <c r="J27" s="71">
        <f t="shared" si="1"/>
        <v>455</v>
      </c>
      <c r="K27" s="71">
        <f t="shared" si="1"/>
        <v>0</v>
      </c>
      <c r="L27" s="71">
        <f t="shared" si="1"/>
        <v>5086</v>
      </c>
      <c r="M27" s="71">
        <f t="shared" si="1"/>
        <v>5248</v>
      </c>
      <c r="N27" s="71">
        <f t="shared" si="1"/>
        <v>0</v>
      </c>
      <c r="O27" s="71">
        <f t="shared" si="1"/>
        <v>4925</v>
      </c>
      <c r="P27" s="71">
        <f t="shared" si="1"/>
        <v>5579</v>
      </c>
      <c r="Q27" s="71">
        <f t="shared" si="1"/>
        <v>216</v>
      </c>
      <c r="R27" s="71">
        <f t="shared" si="1"/>
        <v>1938</v>
      </c>
      <c r="S27" s="71">
        <f t="shared" si="1"/>
        <v>4760</v>
      </c>
      <c r="T27" s="71">
        <f t="shared" si="1"/>
        <v>0</v>
      </c>
      <c r="U27" s="71">
        <f t="shared" si="1"/>
        <v>0</v>
      </c>
      <c r="V27" s="71">
        <f t="shared" si="1"/>
        <v>0</v>
      </c>
      <c r="W27" s="71">
        <f t="shared" si="1"/>
        <v>89</v>
      </c>
      <c r="X27" s="71">
        <f t="shared" si="1"/>
        <v>630</v>
      </c>
      <c r="Y27" s="71">
        <f t="shared" si="1"/>
        <v>1932</v>
      </c>
      <c r="Z27" s="71">
        <f t="shared" si="1"/>
        <v>1999</v>
      </c>
      <c r="AA27" s="71">
        <f t="shared" si="1"/>
        <v>10335</v>
      </c>
      <c r="AB27" s="71">
        <f t="shared" si="1"/>
        <v>13332</v>
      </c>
      <c r="AC27" s="71">
        <f t="shared" si="1"/>
        <v>45</v>
      </c>
      <c r="AD27" s="71">
        <f t="shared" si="1"/>
        <v>1658</v>
      </c>
      <c r="AE27" s="71">
        <f t="shared" si="1"/>
        <v>4613</v>
      </c>
    </row>
    <row r="28" spans="18:26" ht="14.25">
      <c r="R28" s="131"/>
      <c r="S28" s="131"/>
      <c r="T28" s="131"/>
      <c r="U28" s="131"/>
      <c r="V28" s="131"/>
      <c r="W28" s="131"/>
      <c r="X28" s="131"/>
      <c r="Y28" s="131"/>
      <c r="Z28" s="131"/>
    </row>
  </sheetData>
  <sheetProtection/>
  <mergeCells count="29">
    <mergeCell ref="W8:Y8"/>
    <mergeCell ref="Z8:AB8"/>
    <mergeCell ref="N7:P8"/>
    <mergeCell ref="AC7:AE8"/>
    <mergeCell ref="N4:P5"/>
    <mergeCell ref="A4:J5"/>
    <mergeCell ref="B6:P6"/>
    <mergeCell ref="Q6:AE6"/>
    <mergeCell ref="B7:M7"/>
    <mergeCell ref="Q7:AB7"/>
    <mergeCell ref="B8:D8"/>
    <mergeCell ref="E8:G8"/>
    <mergeCell ref="H8:J8"/>
    <mergeCell ref="K8:M8"/>
    <mergeCell ref="Q8:S8"/>
    <mergeCell ref="T8:V8"/>
    <mergeCell ref="V4:W4"/>
    <mergeCell ref="X4:Y4"/>
    <mergeCell ref="Z4:AE4"/>
    <mergeCell ref="V5:W5"/>
    <mergeCell ref="X5:Y5"/>
    <mergeCell ref="Z5:AE5"/>
    <mergeCell ref="A1:AE1"/>
    <mergeCell ref="V2:W2"/>
    <mergeCell ref="X2:Y2"/>
    <mergeCell ref="Z2:AE2"/>
    <mergeCell ref="V3:W3"/>
    <mergeCell ref="X3:Y3"/>
    <mergeCell ref="Z3:AE3"/>
  </mergeCells>
  <printOptions/>
  <pageMargins left="0.16" right="0.16" top="0.98" bottom="0.98" header="0.51" footer="0.51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selection activeCell="V18" sqref="V18"/>
    </sheetView>
  </sheetViews>
  <sheetFormatPr defaultColWidth="9.00390625" defaultRowHeight="14.25"/>
  <cols>
    <col min="1" max="1" width="6.50390625" style="0" customWidth="1"/>
    <col min="2" max="2" width="5.125" style="0" customWidth="1"/>
    <col min="3" max="3" width="4.375" style="0" customWidth="1"/>
    <col min="4" max="4" width="5.875" style="0" customWidth="1"/>
    <col min="5" max="5" width="4.875" style="0" customWidth="1"/>
    <col min="6" max="7" width="5.625" style="0" customWidth="1"/>
    <col min="8" max="8" width="5.125" style="0" customWidth="1"/>
    <col min="9" max="9" width="7.75390625" style="0" customWidth="1"/>
    <col min="10" max="12" width="4.375" style="0" customWidth="1"/>
    <col min="13" max="13" width="5.25390625" style="0" customWidth="1"/>
    <col min="14" max="18" width="4.375" style="0" customWidth="1"/>
    <col min="19" max="19" width="5.125" style="0" customWidth="1"/>
    <col min="20" max="20" width="4.375" style="0" customWidth="1"/>
    <col min="21" max="21" width="5.375" style="0" customWidth="1"/>
    <col min="22" max="23" width="4.875" style="0" customWidth="1"/>
    <col min="24" max="24" width="4.75390625" style="0" customWidth="1"/>
    <col min="25" max="27" width="4.375" style="0" customWidth="1"/>
  </cols>
  <sheetData>
    <row r="1" spans="1:27" ht="24.75" customHeight="1">
      <c r="A1" s="174" t="s">
        <v>65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1:27" ht="12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S2" s="110"/>
      <c r="T2" s="110"/>
      <c r="U2" s="110"/>
      <c r="V2" s="166" t="s">
        <v>1</v>
      </c>
      <c r="W2" s="166"/>
      <c r="X2" s="166" t="s">
        <v>66</v>
      </c>
      <c r="Y2" s="166"/>
      <c r="Z2" s="166"/>
      <c r="AA2" s="166"/>
    </row>
    <row r="3" spans="1:27" ht="12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S3" s="110"/>
      <c r="T3" s="110"/>
      <c r="U3" s="110"/>
      <c r="V3" s="166" t="s">
        <v>3</v>
      </c>
      <c r="W3" s="166"/>
      <c r="X3" s="166" t="s">
        <v>4</v>
      </c>
      <c r="Y3" s="166"/>
      <c r="Z3" s="166"/>
      <c r="AA3" s="166"/>
    </row>
    <row r="4" spans="1:27" ht="12" customHeight="1">
      <c r="A4" s="182" t="s">
        <v>5</v>
      </c>
      <c r="B4" s="182"/>
      <c r="C4" s="182"/>
      <c r="D4" s="182"/>
      <c r="E4" s="182"/>
      <c r="F4" s="182"/>
      <c r="G4" s="182"/>
      <c r="H4" s="62"/>
      <c r="I4" s="62"/>
      <c r="J4" s="62"/>
      <c r="K4" s="171" t="s">
        <v>6</v>
      </c>
      <c r="L4" s="171"/>
      <c r="M4" s="171"/>
      <c r="Q4" s="95"/>
      <c r="R4" s="95"/>
      <c r="S4" s="122"/>
      <c r="T4" s="122"/>
      <c r="U4" s="95"/>
      <c r="V4" s="167" t="s">
        <v>7</v>
      </c>
      <c r="W4" s="167"/>
      <c r="X4" s="168">
        <v>43459</v>
      </c>
      <c r="Y4" s="168"/>
      <c r="Z4" s="168"/>
      <c r="AA4" s="168"/>
    </row>
    <row r="5" spans="1:27" ht="12" customHeight="1">
      <c r="A5" s="182"/>
      <c r="B5" s="182"/>
      <c r="C5" s="182"/>
      <c r="D5" s="182"/>
      <c r="E5" s="182"/>
      <c r="F5" s="182"/>
      <c r="G5" s="182"/>
      <c r="H5" s="62"/>
      <c r="I5" s="62"/>
      <c r="J5" s="62"/>
      <c r="K5" s="172"/>
      <c r="L5" s="172"/>
      <c r="M5" s="172"/>
      <c r="P5" s="95"/>
      <c r="Q5" s="95"/>
      <c r="R5" s="95"/>
      <c r="S5" s="122"/>
      <c r="T5" s="122"/>
      <c r="U5" s="95"/>
      <c r="V5" s="167" t="s">
        <v>8</v>
      </c>
      <c r="W5" s="167"/>
      <c r="X5" s="167" t="s">
        <v>67</v>
      </c>
      <c r="Y5" s="167"/>
      <c r="Z5" s="167"/>
      <c r="AA5" s="167"/>
    </row>
    <row r="6" spans="1:27" ht="12" customHeight="1">
      <c r="A6" s="179" t="s">
        <v>68</v>
      </c>
      <c r="B6" s="175" t="s">
        <v>69</v>
      </c>
      <c r="C6" s="170"/>
      <c r="D6" s="170"/>
      <c r="E6" s="170"/>
      <c r="F6" s="170"/>
      <c r="G6" s="170"/>
      <c r="H6" s="176" t="s">
        <v>70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55" t="s">
        <v>15</v>
      </c>
    </row>
    <row r="7" spans="1:27" ht="18" customHeight="1">
      <c r="A7" s="180"/>
      <c r="B7" s="175" t="s">
        <v>71</v>
      </c>
      <c r="C7" s="170"/>
      <c r="D7" s="170"/>
      <c r="E7" s="170" t="s">
        <v>72</v>
      </c>
      <c r="F7" s="170"/>
      <c r="G7" s="170"/>
      <c r="H7" s="170" t="s">
        <v>45</v>
      </c>
      <c r="I7" s="170"/>
      <c r="J7" s="170"/>
      <c r="K7" s="170" t="s">
        <v>71</v>
      </c>
      <c r="L7" s="170"/>
      <c r="M7" s="170"/>
      <c r="N7" s="170"/>
      <c r="O7" s="170"/>
      <c r="P7" s="170"/>
      <c r="Q7" s="170"/>
      <c r="R7" s="170"/>
      <c r="S7" s="170" t="s">
        <v>73</v>
      </c>
      <c r="T7" s="170"/>
      <c r="U7" s="170"/>
      <c r="V7" s="170"/>
      <c r="W7" s="170"/>
      <c r="X7" s="170"/>
      <c r="Y7" s="170"/>
      <c r="Z7" s="170"/>
      <c r="AA7" s="155"/>
    </row>
    <row r="8" spans="1:27" ht="21" customHeight="1">
      <c r="A8" s="77"/>
      <c r="B8" s="175" t="s">
        <v>74</v>
      </c>
      <c r="C8" s="170" t="s">
        <v>75</v>
      </c>
      <c r="D8" s="170" t="s">
        <v>76</v>
      </c>
      <c r="E8" s="170" t="s">
        <v>74</v>
      </c>
      <c r="F8" s="170" t="s">
        <v>75</v>
      </c>
      <c r="G8" s="170" t="s">
        <v>76</v>
      </c>
      <c r="H8" s="170" t="s">
        <v>74</v>
      </c>
      <c r="I8" s="181" t="s">
        <v>77</v>
      </c>
      <c r="J8" s="170" t="s">
        <v>78</v>
      </c>
      <c r="K8" s="170" t="s">
        <v>16</v>
      </c>
      <c r="L8" s="170"/>
      <c r="M8" s="177" t="s">
        <v>18</v>
      </c>
      <c r="N8" s="177"/>
      <c r="O8" s="177"/>
      <c r="P8" s="177"/>
      <c r="Q8" s="177"/>
      <c r="R8" s="177"/>
      <c r="S8" s="170" t="s">
        <v>16</v>
      </c>
      <c r="T8" s="170"/>
      <c r="U8" s="177" t="s">
        <v>18</v>
      </c>
      <c r="V8" s="177"/>
      <c r="W8" s="177"/>
      <c r="X8" s="177"/>
      <c r="Y8" s="177"/>
      <c r="Z8" s="177"/>
      <c r="AA8" s="155"/>
    </row>
    <row r="9" spans="1:27" ht="24" customHeight="1">
      <c r="A9" s="111"/>
      <c r="B9" s="175"/>
      <c r="C9" s="170"/>
      <c r="D9" s="170"/>
      <c r="E9" s="170"/>
      <c r="F9" s="170"/>
      <c r="G9" s="170"/>
      <c r="H9" s="170"/>
      <c r="I9" s="181"/>
      <c r="J9" s="170"/>
      <c r="K9" s="170" t="s">
        <v>74</v>
      </c>
      <c r="L9" s="170" t="s">
        <v>78</v>
      </c>
      <c r="M9" s="170" t="s">
        <v>79</v>
      </c>
      <c r="N9" s="170"/>
      <c r="O9" s="170" t="s">
        <v>80</v>
      </c>
      <c r="P9" s="170"/>
      <c r="Q9" s="170" t="s">
        <v>81</v>
      </c>
      <c r="R9" s="170"/>
      <c r="S9" s="170" t="s">
        <v>74</v>
      </c>
      <c r="T9" s="170" t="s">
        <v>78</v>
      </c>
      <c r="U9" s="170" t="s">
        <v>79</v>
      </c>
      <c r="V9" s="170"/>
      <c r="W9" s="170" t="s">
        <v>80</v>
      </c>
      <c r="X9" s="170"/>
      <c r="Y9" s="170" t="s">
        <v>81</v>
      </c>
      <c r="Z9" s="170"/>
      <c r="AA9" s="155"/>
    </row>
    <row r="10" spans="1:27" ht="18.75" customHeight="1">
      <c r="A10" s="88" t="s">
        <v>82</v>
      </c>
      <c r="B10" s="175"/>
      <c r="C10" s="170"/>
      <c r="D10" s="170"/>
      <c r="E10" s="170"/>
      <c r="F10" s="170"/>
      <c r="G10" s="170"/>
      <c r="H10" s="170"/>
      <c r="I10" s="181"/>
      <c r="J10" s="170"/>
      <c r="K10" s="170"/>
      <c r="L10" s="170"/>
      <c r="M10" s="65" t="s">
        <v>74</v>
      </c>
      <c r="N10" s="65" t="s">
        <v>83</v>
      </c>
      <c r="O10" s="65" t="s">
        <v>74</v>
      </c>
      <c r="P10" s="65" t="s">
        <v>83</v>
      </c>
      <c r="Q10" s="65" t="s">
        <v>74</v>
      </c>
      <c r="R10" s="65" t="s">
        <v>83</v>
      </c>
      <c r="S10" s="170"/>
      <c r="T10" s="170"/>
      <c r="U10" s="65" t="s">
        <v>74</v>
      </c>
      <c r="V10" s="65" t="s">
        <v>83</v>
      </c>
      <c r="W10" s="65" t="s">
        <v>74</v>
      </c>
      <c r="X10" s="65" t="s">
        <v>83</v>
      </c>
      <c r="Y10" s="65" t="s">
        <v>74</v>
      </c>
      <c r="Z10" s="65" t="s">
        <v>83</v>
      </c>
      <c r="AA10" s="155"/>
    </row>
    <row r="11" spans="1:27" ht="16.5" customHeight="1">
      <c r="A11" s="99" t="s">
        <v>27</v>
      </c>
      <c r="B11" s="112">
        <v>1</v>
      </c>
      <c r="C11" s="112">
        <v>2</v>
      </c>
      <c r="D11" s="112">
        <v>3</v>
      </c>
      <c r="E11" s="112">
        <v>4</v>
      </c>
      <c r="F11" s="112">
        <v>5</v>
      </c>
      <c r="G11" s="112">
        <v>6</v>
      </c>
      <c r="H11" s="112">
        <v>7</v>
      </c>
      <c r="I11" s="112">
        <v>8</v>
      </c>
      <c r="J11" s="112">
        <v>9</v>
      </c>
      <c r="K11" s="112">
        <v>10</v>
      </c>
      <c r="L11" s="112">
        <v>11</v>
      </c>
      <c r="M11" s="112">
        <v>12</v>
      </c>
      <c r="N11" s="112">
        <v>13</v>
      </c>
      <c r="O11" s="112">
        <v>14</v>
      </c>
      <c r="P11" s="112">
        <v>15</v>
      </c>
      <c r="Q11" s="112">
        <v>16</v>
      </c>
      <c r="R11" s="112">
        <v>17</v>
      </c>
      <c r="S11" s="112">
        <v>18</v>
      </c>
      <c r="T11" s="112">
        <v>19</v>
      </c>
      <c r="U11" s="112">
        <v>20</v>
      </c>
      <c r="V11" s="112">
        <v>21</v>
      </c>
      <c r="W11" s="112">
        <v>22</v>
      </c>
      <c r="X11" s="112">
        <v>23</v>
      </c>
      <c r="Y11" s="112">
        <v>24</v>
      </c>
      <c r="Z11" s="112">
        <v>25</v>
      </c>
      <c r="AA11" s="112" t="s">
        <v>28</v>
      </c>
    </row>
    <row r="12" spans="1:27" ht="14.25">
      <c r="A12" s="49" t="s">
        <v>29</v>
      </c>
      <c r="B12" s="71">
        <f>1030+565+541</f>
        <v>2136</v>
      </c>
      <c r="C12" s="71">
        <f>5.3117+3.01+3.386</f>
        <v>11.707699999999999</v>
      </c>
      <c r="D12" s="71">
        <f>148+0+1000</f>
        <v>1148</v>
      </c>
      <c r="E12" s="90"/>
      <c r="F12" s="90"/>
      <c r="G12" s="113"/>
      <c r="H12" s="114"/>
      <c r="I12" s="114"/>
      <c r="J12" s="114"/>
      <c r="K12" s="114"/>
      <c r="L12" s="114"/>
      <c r="M12" s="114"/>
      <c r="N12" s="114"/>
      <c r="O12" s="113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</row>
    <row r="13" spans="1:27" ht="14.25">
      <c r="A13" s="49" t="s">
        <v>30</v>
      </c>
      <c r="B13" s="71"/>
      <c r="C13" s="71"/>
      <c r="D13" s="71"/>
      <c r="E13" s="115">
        <v>232</v>
      </c>
      <c r="F13" s="116">
        <v>0.6469</v>
      </c>
      <c r="G13" s="117">
        <v>20</v>
      </c>
      <c r="H13" s="114"/>
      <c r="I13" s="114"/>
      <c r="J13" s="114"/>
      <c r="K13" s="114"/>
      <c r="L13" s="114"/>
      <c r="M13" s="114"/>
      <c r="N13" s="114"/>
      <c r="O13" s="114"/>
      <c r="P13" s="71"/>
      <c r="Q13" s="71"/>
      <c r="R13" s="71"/>
      <c r="S13" s="115"/>
      <c r="T13" s="115"/>
      <c r="U13" s="115"/>
      <c r="V13" s="115"/>
      <c r="W13" s="90"/>
      <c r="X13" s="90"/>
      <c r="Y13" s="90"/>
      <c r="Z13" s="90"/>
      <c r="AA13" s="90"/>
    </row>
    <row r="14" spans="1:27" ht="14.25">
      <c r="A14" s="49" t="s">
        <v>31</v>
      </c>
      <c r="B14" s="74">
        <v>2170</v>
      </c>
      <c r="C14" s="74">
        <v>11.986</v>
      </c>
      <c r="D14" s="74">
        <v>2380</v>
      </c>
      <c r="E14" s="71">
        <v>1596</v>
      </c>
      <c r="F14" s="102">
        <v>5.845</v>
      </c>
      <c r="G14" s="114"/>
      <c r="H14" s="118"/>
      <c r="I14" s="121"/>
      <c r="J14" s="118"/>
      <c r="K14" s="118"/>
      <c r="L14" s="118"/>
      <c r="M14" s="118"/>
      <c r="N14" s="118"/>
      <c r="O14" s="114"/>
      <c r="P14" s="71"/>
      <c r="Q14" s="71"/>
      <c r="R14" s="71"/>
      <c r="S14" s="71"/>
      <c r="T14" s="71"/>
      <c r="U14" s="71"/>
      <c r="V14" s="71"/>
      <c r="W14" s="90"/>
      <c r="X14" s="90"/>
      <c r="Y14" s="90"/>
      <c r="Z14" s="90"/>
      <c r="AA14" s="90"/>
    </row>
    <row r="15" spans="1:27" ht="14.25">
      <c r="A15" s="49" t="s">
        <v>32</v>
      </c>
      <c r="B15" s="71"/>
      <c r="C15" s="71"/>
      <c r="D15" s="71"/>
      <c r="E15" s="90"/>
      <c r="F15" s="101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27" ht="14.25">
      <c r="A16" s="49" t="s">
        <v>33</v>
      </c>
      <c r="B16" s="71"/>
      <c r="C16" s="71"/>
      <c r="D16" s="71"/>
      <c r="E16" s="119">
        <v>1770</v>
      </c>
      <c r="F16" s="102">
        <v>7.952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90"/>
    </row>
    <row r="17" spans="1:27" ht="14.25">
      <c r="A17" s="49" t="s">
        <v>34</v>
      </c>
      <c r="B17" s="90"/>
      <c r="C17" s="90"/>
      <c r="D17" s="90"/>
      <c r="E17" s="90"/>
      <c r="F17" s="10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7" ht="14.25">
      <c r="A18" s="49" t="s">
        <v>35</v>
      </c>
      <c r="B18" s="71"/>
      <c r="C18" s="71"/>
      <c r="D18" s="71"/>
      <c r="E18" s="90"/>
      <c r="F18" s="101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spans="1:27" ht="14.25">
      <c r="A19" s="53" t="s">
        <v>36</v>
      </c>
      <c r="B19" s="71">
        <f>SUM(B12:B18)</f>
        <v>4306</v>
      </c>
      <c r="C19" s="71">
        <f aca="true" t="shared" si="0" ref="C19:Z19">SUM(C12:C18)</f>
        <v>23.6937</v>
      </c>
      <c r="D19" s="71">
        <f t="shared" si="0"/>
        <v>3528</v>
      </c>
      <c r="E19" s="71">
        <f t="shared" si="0"/>
        <v>3598</v>
      </c>
      <c r="F19" s="102">
        <f t="shared" si="0"/>
        <v>14.4439</v>
      </c>
      <c r="G19" s="71">
        <f t="shared" si="0"/>
        <v>20</v>
      </c>
      <c r="H19" s="71">
        <f t="shared" si="0"/>
        <v>0</v>
      </c>
      <c r="I19" s="71">
        <f t="shared" si="0"/>
        <v>0</v>
      </c>
      <c r="J19" s="71">
        <f t="shared" si="0"/>
        <v>0</v>
      </c>
      <c r="K19" s="71">
        <f t="shared" si="0"/>
        <v>0</v>
      </c>
      <c r="L19" s="71">
        <f t="shared" si="0"/>
        <v>0</v>
      </c>
      <c r="M19" s="71">
        <f t="shared" si="0"/>
        <v>0</v>
      </c>
      <c r="N19" s="71">
        <f t="shared" si="0"/>
        <v>0</v>
      </c>
      <c r="O19" s="71">
        <f t="shared" si="0"/>
        <v>0</v>
      </c>
      <c r="P19" s="71">
        <f t="shared" si="0"/>
        <v>0</v>
      </c>
      <c r="Q19" s="71">
        <f t="shared" si="0"/>
        <v>0</v>
      </c>
      <c r="R19" s="71">
        <f t="shared" si="0"/>
        <v>0</v>
      </c>
      <c r="S19" s="71">
        <f t="shared" si="0"/>
        <v>0</v>
      </c>
      <c r="T19" s="71">
        <f t="shared" si="0"/>
        <v>0</v>
      </c>
      <c r="U19" s="71">
        <f t="shared" si="0"/>
        <v>0</v>
      </c>
      <c r="V19" s="71">
        <f t="shared" si="0"/>
        <v>0</v>
      </c>
      <c r="W19" s="71">
        <f t="shared" si="0"/>
        <v>0</v>
      </c>
      <c r="X19" s="71">
        <f t="shared" si="0"/>
        <v>0</v>
      </c>
      <c r="Y19" s="71">
        <f t="shared" si="0"/>
        <v>0</v>
      </c>
      <c r="Z19" s="71">
        <f t="shared" si="0"/>
        <v>0</v>
      </c>
      <c r="AA19" s="90"/>
    </row>
    <row r="20" spans="1:27" ht="14.25">
      <c r="A20" s="49" t="s">
        <v>37</v>
      </c>
      <c r="B20" s="119">
        <v>1563</v>
      </c>
      <c r="C20" s="119">
        <v>10.51</v>
      </c>
      <c r="D20" s="119">
        <v>300</v>
      </c>
      <c r="E20" s="119"/>
      <c r="F20" s="102"/>
      <c r="G20" s="71"/>
      <c r="H20" s="71"/>
      <c r="I20" s="71"/>
      <c r="J20" s="119"/>
      <c r="K20" s="119"/>
      <c r="L20" s="119"/>
      <c r="M20" s="119"/>
      <c r="N20" s="119"/>
      <c r="O20" s="71"/>
      <c r="P20" s="71"/>
      <c r="Q20" s="71"/>
      <c r="R20" s="71"/>
      <c r="S20" s="71"/>
      <c r="T20" s="71"/>
      <c r="U20" s="71"/>
      <c r="V20" s="71"/>
      <c r="W20" s="90"/>
      <c r="X20" s="90"/>
      <c r="Y20" s="90"/>
      <c r="Z20" s="90"/>
      <c r="AA20" s="90"/>
    </row>
    <row r="21" spans="1:27" ht="14.25">
      <c r="A21" s="49" t="s">
        <v>38</v>
      </c>
      <c r="B21" s="71"/>
      <c r="C21" s="71"/>
      <c r="D21" s="71"/>
      <c r="E21" s="90"/>
      <c r="F21" s="101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spans="1:27" ht="14.25">
      <c r="A22" s="49" t="s">
        <v>39</v>
      </c>
      <c r="B22" s="71"/>
      <c r="C22" s="71"/>
      <c r="D22" s="71"/>
      <c r="E22" s="91"/>
      <c r="F22" s="12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:27" ht="14.25">
      <c r="A23" s="49" t="s">
        <v>40</v>
      </c>
      <c r="B23" s="71"/>
      <c r="C23" s="71"/>
      <c r="D23" s="90"/>
      <c r="E23" s="90"/>
      <c r="F23" s="10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</row>
    <row r="24" spans="1:27" ht="14.25">
      <c r="A24" s="49" t="s">
        <v>41</v>
      </c>
      <c r="B24" s="71">
        <v>642</v>
      </c>
      <c r="C24" s="71">
        <v>4.83</v>
      </c>
      <c r="D24" s="74"/>
      <c r="E24" s="90"/>
      <c r="F24" s="101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</row>
    <row r="25" spans="1:27" ht="14.25">
      <c r="A25" s="49" t="s">
        <v>42</v>
      </c>
      <c r="B25" s="71"/>
      <c r="C25" s="71"/>
      <c r="D25" s="71"/>
      <c r="E25" s="90"/>
      <c r="F25" s="101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</row>
    <row r="26" spans="1:27" ht="14.25">
      <c r="A26" s="49" t="s">
        <v>43</v>
      </c>
      <c r="B26" s="71"/>
      <c r="C26" s="71"/>
      <c r="D26" s="71"/>
      <c r="E26" s="90"/>
      <c r="F26" s="101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</row>
    <row r="27" spans="1:27" ht="14.25">
      <c r="A27" s="49" t="s">
        <v>44</v>
      </c>
      <c r="B27" s="71"/>
      <c r="C27" s="71"/>
      <c r="D27" s="71"/>
      <c r="E27" s="90"/>
      <c r="F27" s="101"/>
      <c r="G27" s="90"/>
      <c r="H27" s="71"/>
      <c r="I27" s="71"/>
      <c r="J27" s="71"/>
      <c r="K27" s="71"/>
      <c r="L27" s="71"/>
      <c r="M27" s="71"/>
      <c r="N27" s="71"/>
      <c r="O27" s="71"/>
      <c r="P27" s="71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</row>
    <row r="28" spans="1:27" ht="14.25">
      <c r="A28" s="75" t="s">
        <v>45</v>
      </c>
      <c r="B28" s="71">
        <f>SUM(B19:B27)</f>
        <v>6511</v>
      </c>
      <c r="C28" s="71">
        <f aca="true" t="shared" si="1" ref="C28:Z28">SUM(C19:C27)</f>
        <v>39.033699999999996</v>
      </c>
      <c r="D28" s="71">
        <f t="shared" si="1"/>
        <v>3828</v>
      </c>
      <c r="E28" s="71">
        <f t="shared" si="1"/>
        <v>3598</v>
      </c>
      <c r="F28" s="102">
        <f t="shared" si="1"/>
        <v>14.4439</v>
      </c>
      <c r="G28" s="71">
        <f t="shared" si="1"/>
        <v>20</v>
      </c>
      <c r="H28" s="71">
        <f t="shared" si="1"/>
        <v>0</v>
      </c>
      <c r="I28" s="71">
        <f t="shared" si="1"/>
        <v>0</v>
      </c>
      <c r="J28" s="71">
        <f t="shared" si="1"/>
        <v>0</v>
      </c>
      <c r="K28" s="71">
        <f t="shared" si="1"/>
        <v>0</v>
      </c>
      <c r="L28" s="71">
        <f t="shared" si="1"/>
        <v>0</v>
      </c>
      <c r="M28" s="71">
        <f t="shared" si="1"/>
        <v>0</v>
      </c>
      <c r="N28" s="71">
        <f t="shared" si="1"/>
        <v>0</v>
      </c>
      <c r="O28" s="71">
        <f t="shared" si="1"/>
        <v>0</v>
      </c>
      <c r="P28" s="71">
        <f t="shared" si="1"/>
        <v>0</v>
      </c>
      <c r="Q28" s="71">
        <f t="shared" si="1"/>
        <v>0</v>
      </c>
      <c r="R28" s="71">
        <f t="shared" si="1"/>
        <v>0</v>
      </c>
      <c r="S28" s="71">
        <f t="shared" si="1"/>
        <v>0</v>
      </c>
      <c r="T28" s="71">
        <f t="shared" si="1"/>
        <v>0</v>
      </c>
      <c r="U28" s="71">
        <f t="shared" si="1"/>
        <v>0</v>
      </c>
      <c r="V28" s="71">
        <f t="shared" si="1"/>
        <v>0</v>
      </c>
      <c r="W28" s="71">
        <f t="shared" si="1"/>
        <v>0</v>
      </c>
      <c r="X28" s="71">
        <f t="shared" si="1"/>
        <v>0</v>
      </c>
      <c r="Y28" s="71">
        <f t="shared" si="1"/>
        <v>0</v>
      </c>
      <c r="Z28" s="71">
        <f t="shared" si="1"/>
        <v>0</v>
      </c>
      <c r="AA28" s="70"/>
    </row>
    <row r="29" spans="1:27" ht="14.25">
      <c r="A29" s="178" t="s">
        <v>84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</row>
  </sheetData>
  <sheetProtection/>
  <mergeCells count="44">
    <mergeCell ref="J8:J10"/>
    <mergeCell ref="K9:K10"/>
    <mergeCell ref="L9:L10"/>
    <mergeCell ref="S9:S10"/>
    <mergeCell ref="T9:T10"/>
    <mergeCell ref="AA6:AA10"/>
    <mergeCell ref="A29:AA29"/>
    <mergeCell ref="A6:A7"/>
    <mergeCell ref="B8:B10"/>
    <mergeCell ref="C8:C10"/>
    <mergeCell ref="D8:D10"/>
    <mergeCell ref="E8:E10"/>
    <mergeCell ref="F8:F10"/>
    <mergeCell ref="G8:G10"/>
    <mergeCell ref="H8:H10"/>
    <mergeCell ref="I8:I10"/>
    <mergeCell ref="K8:L8"/>
    <mergeCell ref="M8:R8"/>
    <mergeCell ref="S8:T8"/>
    <mergeCell ref="U8:Z8"/>
    <mergeCell ref="M9:N9"/>
    <mergeCell ref="O9:P9"/>
    <mergeCell ref="Q9:R9"/>
    <mergeCell ref="U9:V9"/>
    <mergeCell ref="W9:X9"/>
    <mergeCell ref="Y9:Z9"/>
    <mergeCell ref="V5:W5"/>
    <mergeCell ref="X5:AA5"/>
    <mergeCell ref="B6:G6"/>
    <mergeCell ref="H6:Z6"/>
    <mergeCell ref="B7:D7"/>
    <mergeCell ref="E7:G7"/>
    <mergeCell ref="H7:J7"/>
    <mergeCell ref="K7:R7"/>
    <mergeCell ref="S7:Z7"/>
    <mergeCell ref="K4:M5"/>
    <mergeCell ref="A1:AA1"/>
    <mergeCell ref="V2:W2"/>
    <mergeCell ref="X2:AA2"/>
    <mergeCell ref="V3:W3"/>
    <mergeCell ref="X3:AA3"/>
    <mergeCell ref="V4:W4"/>
    <mergeCell ref="X4:AA4"/>
    <mergeCell ref="A4:G5"/>
  </mergeCells>
  <printOptions/>
  <pageMargins left="0.16" right="0.16" top="0.98" bottom="0.98" header="0.51" footer="0.51"/>
  <pageSetup horizontalDpi="600" verticalDpi="600" orientation="landscape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X18" sqref="X18"/>
    </sheetView>
  </sheetViews>
  <sheetFormatPr defaultColWidth="9.00390625" defaultRowHeight="14.25"/>
  <cols>
    <col min="1" max="1" width="7.75390625" style="0" customWidth="1"/>
    <col min="2" max="2" width="5.25390625" style="0" customWidth="1"/>
    <col min="3" max="3" width="5.875" style="0" customWidth="1"/>
    <col min="4" max="4" width="5.375" style="0" customWidth="1"/>
    <col min="5" max="5" width="8.50390625" style="0" customWidth="1"/>
    <col min="6" max="6" width="5.625" style="0" customWidth="1"/>
    <col min="7" max="7" width="5.125" style="0" customWidth="1"/>
    <col min="8" max="8" width="5.875" style="0" customWidth="1"/>
    <col min="9" max="9" width="5.50390625" style="0" customWidth="1"/>
    <col min="10" max="10" width="5.00390625" style="0" customWidth="1"/>
    <col min="11" max="11" width="5.625" style="0" customWidth="1"/>
    <col min="12" max="14" width="5.25390625" style="0" customWidth="1"/>
    <col min="15" max="15" width="5.25390625" style="85" customWidth="1"/>
    <col min="16" max="16" width="5.875" style="0" customWidth="1"/>
    <col min="17" max="17" width="8.125" style="0" customWidth="1"/>
    <col min="18" max="18" width="5.50390625" style="85" customWidth="1"/>
    <col min="19" max="19" width="5.75390625" style="0" customWidth="1"/>
    <col min="20" max="20" width="7.625" style="0" customWidth="1"/>
    <col min="21" max="21" width="6.00390625" style="85" customWidth="1"/>
    <col min="22" max="22" width="6.125" style="0" customWidth="1"/>
  </cols>
  <sheetData>
    <row r="1" spans="1:22" ht="24.75" customHeight="1">
      <c r="A1" s="174" t="s">
        <v>85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83"/>
      <c r="P1" s="174"/>
      <c r="Q1" s="174"/>
      <c r="R1" s="183"/>
      <c r="S1" s="174"/>
      <c r="T1" s="174"/>
      <c r="U1" s="183"/>
      <c r="V1" s="174"/>
    </row>
    <row r="2" spans="1:22" ht="13.5" customHeight="1">
      <c r="A2" s="86"/>
      <c r="B2" s="86"/>
      <c r="C2" s="86"/>
      <c r="D2" s="86"/>
      <c r="E2" s="86"/>
      <c r="F2" s="86"/>
      <c r="G2" s="86"/>
      <c r="H2" s="86"/>
      <c r="I2" s="86"/>
      <c r="Q2" s="166" t="s">
        <v>1</v>
      </c>
      <c r="R2" s="184"/>
      <c r="S2" s="166" t="s">
        <v>86</v>
      </c>
      <c r="T2" s="166"/>
      <c r="U2" s="184"/>
      <c r="V2" s="166"/>
    </row>
    <row r="3" spans="1:22" ht="13.5" customHeight="1">
      <c r="A3" s="86"/>
      <c r="B3" s="86"/>
      <c r="C3" s="86"/>
      <c r="D3" s="86"/>
      <c r="E3" s="86"/>
      <c r="F3" s="86"/>
      <c r="G3" s="86"/>
      <c r="H3" s="86"/>
      <c r="I3" s="86"/>
      <c r="Q3" s="166" t="s">
        <v>3</v>
      </c>
      <c r="R3" s="184"/>
      <c r="S3" s="166" t="s">
        <v>4</v>
      </c>
      <c r="T3" s="166"/>
      <c r="U3" s="184"/>
      <c r="V3" s="166"/>
    </row>
    <row r="4" spans="1:22" ht="13.5" customHeight="1">
      <c r="A4" s="209" t="s">
        <v>5</v>
      </c>
      <c r="B4" s="209"/>
      <c r="C4" s="209"/>
      <c r="D4" s="209"/>
      <c r="E4" s="209"/>
      <c r="F4" s="209"/>
      <c r="G4" s="62"/>
      <c r="H4" s="171" t="s">
        <v>6</v>
      </c>
      <c r="I4" s="171"/>
      <c r="J4" s="171"/>
      <c r="K4" s="95"/>
      <c r="L4" s="95"/>
      <c r="M4" s="95"/>
      <c r="N4" s="95"/>
      <c r="O4" s="96"/>
      <c r="P4" s="202"/>
      <c r="Q4" s="167" t="s">
        <v>7</v>
      </c>
      <c r="R4" s="185"/>
      <c r="S4" s="168">
        <v>43435</v>
      </c>
      <c r="T4" s="168"/>
      <c r="U4" s="184"/>
      <c r="V4" s="168"/>
    </row>
    <row r="5" spans="1:22" ht="13.5" customHeight="1">
      <c r="A5" s="209"/>
      <c r="B5" s="209"/>
      <c r="C5" s="209"/>
      <c r="D5" s="209"/>
      <c r="E5" s="209"/>
      <c r="F5" s="209"/>
      <c r="G5" s="63"/>
      <c r="H5" s="172"/>
      <c r="I5" s="172"/>
      <c r="J5" s="172"/>
      <c r="K5" s="97"/>
      <c r="L5" s="97"/>
      <c r="M5" s="97"/>
      <c r="N5" s="97"/>
      <c r="O5" s="98"/>
      <c r="P5" s="203"/>
      <c r="Q5" s="167" t="s">
        <v>8</v>
      </c>
      <c r="R5" s="185"/>
      <c r="S5" s="169" t="s">
        <v>67</v>
      </c>
      <c r="T5" s="169"/>
      <c r="U5" s="186"/>
      <c r="V5" s="169"/>
    </row>
    <row r="6" spans="1:23" ht="18" customHeight="1">
      <c r="A6" s="179" t="s">
        <v>50</v>
      </c>
      <c r="B6" s="170" t="s">
        <v>87</v>
      </c>
      <c r="C6" s="170"/>
      <c r="D6" s="170" t="s">
        <v>88</v>
      </c>
      <c r="E6" s="170"/>
      <c r="F6" s="170"/>
      <c r="G6" s="170"/>
      <c r="H6" s="170"/>
      <c r="I6" s="170"/>
      <c r="J6" s="170"/>
      <c r="K6" s="170"/>
      <c r="L6" s="170"/>
      <c r="M6" s="188" t="s">
        <v>89</v>
      </c>
      <c r="N6" s="204"/>
      <c r="O6" s="205"/>
      <c r="P6" s="188" t="s">
        <v>90</v>
      </c>
      <c r="Q6" s="204"/>
      <c r="R6" s="205"/>
      <c r="S6" s="188" t="s">
        <v>91</v>
      </c>
      <c r="T6" s="204"/>
      <c r="U6" s="205"/>
      <c r="V6" s="170" t="s">
        <v>15</v>
      </c>
      <c r="W6" s="105"/>
    </row>
    <row r="7" spans="1:23" ht="20.25" customHeight="1">
      <c r="A7" s="180"/>
      <c r="B7" s="179" t="s">
        <v>74</v>
      </c>
      <c r="C7" s="179" t="s">
        <v>92</v>
      </c>
      <c r="D7" s="177" t="s">
        <v>18</v>
      </c>
      <c r="E7" s="177"/>
      <c r="F7" s="177"/>
      <c r="G7" s="177"/>
      <c r="H7" s="177"/>
      <c r="I7" s="177"/>
      <c r="J7" s="177"/>
      <c r="K7" s="177"/>
      <c r="L7" s="177"/>
      <c r="M7" s="206"/>
      <c r="N7" s="207"/>
      <c r="O7" s="208"/>
      <c r="P7" s="206"/>
      <c r="Q7" s="207"/>
      <c r="R7" s="208"/>
      <c r="S7" s="206"/>
      <c r="T7" s="207"/>
      <c r="U7" s="208"/>
      <c r="V7" s="170"/>
      <c r="W7" s="105"/>
    </row>
    <row r="8" spans="1:23" ht="15.75" customHeight="1">
      <c r="A8" s="77"/>
      <c r="B8" s="180"/>
      <c r="C8" s="180"/>
      <c r="D8" s="187" t="s">
        <v>93</v>
      </c>
      <c r="E8" s="187"/>
      <c r="F8" s="187"/>
      <c r="G8" s="170" t="s">
        <v>94</v>
      </c>
      <c r="H8" s="170"/>
      <c r="I8" s="170"/>
      <c r="J8" s="170" t="s">
        <v>95</v>
      </c>
      <c r="K8" s="170"/>
      <c r="L8" s="170"/>
      <c r="M8" s="188" t="s">
        <v>74</v>
      </c>
      <c r="N8" s="189"/>
      <c r="O8" s="199" t="s">
        <v>92</v>
      </c>
      <c r="P8" s="188" t="s">
        <v>74</v>
      </c>
      <c r="Q8" s="189"/>
      <c r="R8" s="199" t="s">
        <v>92</v>
      </c>
      <c r="S8" s="188" t="s">
        <v>74</v>
      </c>
      <c r="T8" s="189"/>
      <c r="U8" s="199" t="s">
        <v>92</v>
      </c>
      <c r="V8" s="170"/>
      <c r="W8" s="106"/>
    </row>
    <row r="9" spans="1:23" ht="15.75" customHeight="1">
      <c r="A9" s="77"/>
      <c r="B9" s="180"/>
      <c r="C9" s="180"/>
      <c r="D9" s="179" t="s">
        <v>74</v>
      </c>
      <c r="E9" s="170"/>
      <c r="F9" s="170" t="s">
        <v>92</v>
      </c>
      <c r="G9" s="170" t="s">
        <v>74</v>
      </c>
      <c r="H9" s="170" t="s">
        <v>78</v>
      </c>
      <c r="I9" s="170" t="s">
        <v>96</v>
      </c>
      <c r="J9" s="170" t="s">
        <v>74</v>
      </c>
      <c r="K9" s="170" t="s">
        <v>78</v>
      </c>
      <c r="L9" s="170" t="s">
        <v>97</v>
      </c>
      <c r="M9" s="194"/>
      <c r="N9" s="196" t="s">
        <v>98</v>
      </c>
      <c r="O9" s="200"/>
      <c r="P9" s="194"/>
      <c r="Q9" s="196" t="s">
        <v>98</v>
      </c>
      <c r="R9" s="200"/>
      <c r="S9" s="180"/>
      <c r="T9" s="196" t="s">
        <v>98</v>
      </c>
      <c r="U9" s="200"/>
      <c r="V9" s="170"/>
      <c r="W9" s="107"/>
    </row>
    <row r="10" spans="1:23" ht="19.5" customHeight="1">
      <c r="A10" s="190" t="s">
        <v>99</v>
      </c>
      <c r="B10" s="180"/>
      <c r="C10" s="180"/>
      <c r="D10" s="180"/>
      <c r="E10" s="193" t="s">
        <v>98</v>
      </c>
      <c r="F10" s="170"/>
      <c r="G10" s="170"/>
      <c r="H10" s="170"/>
      <c r="I10" s="170"/>
      <c r="J10" s="170"/>
      <c r="K10" s="170"/>
      <c r="L10" s="170"/>
      <c r="M10" s="194"/>
      <c r="N10" s="197"/>
      <c r="O10" s="200"/>
      <c r="P10" s="194"/>
      <c r="Q10" s="197"/>
      <c r="R10" s="200"/>
      <c r="S10" s="180"/>
      <c r="T10" s="197"/>
      <c r="U10" s="200"/>
      <c r="V10" s="170"/>
      <c r="W10" s="107"/>
    </row>
    <row r="11" spans="1:22" ht="18" customHeight="1">
      <c r="A11" s="191"/>
      <c r="B11" s="192"/>
      <c r="C11" s="192"/>
      <c r="D11" s="192"/>
      <c r="E11" s="193"/>
      <c r="F11" s="170"/>
      <c r="G11" s="170"/>
      <c r="H11" s="170"/>
      <c r="I11" s="170"/>
      <c r="J11" s="170"/>
      <c r="K11" s="170"/>
      <c r="L11" s="170"/>
      <c r="M11" s="195"/>
      <c r="N11" s="198"/>
      <c r="O11" s="201"/>
      <c r="P11" s="195"/>
      <c r="Q11" s="198"/>
      <c r="R11" s="201"/>
      <c r="S11" s="192"/>
      <c r="T11" s="198"/>
      <c r="U11" s="201"/>
      <c r="V11" s="170"/>
    </row>
    <row r="12" spans="1:22" ht="12" customHeight="1">
      <c r="A12" s="89" t="s">
        <v>27</v>
      </c>
      <c r="B12" s="81">
        <v>1</v>
      </c>
      <c r="C12" s="81">
        <v>2</v>
      </c>
      <c r="D12" s="81">
        <v>3</v>
      </c>
      <c r="E12" s="81">
        <v>4</v>
      </c>
      <c r="F12" s="81">
        <v>5</v>
      </c>
      <c r="G12" s="81">
        <v>6</v>
      </c>
      <c r="H12" s="81">
        <v>7</v>
      </c>
      <c r="I12" s="81">
        <v>8</v>
      </c>
      <c r="J12" s="81">
        <v>9</v>
      </c>
      <c r="K12" s="81">
        <v>10</v>
      </c>
      <c r="L12" s="81">
        <v>11</v>
      </c>
      <c r="M12" s="81">
        <v>12</v>
      </c>
      <c r="N12" s="81">
        <v>13</v>
      </c>
      <c r="O12" s="100">
        <v>14</v>
      </c>
      <c r="P12" s="81">
        <v>15</v>
      </c>
      <c r="Q12" s="81">
        <v>16</v>
      </c>
      <c r="R12" s="100">
        <v>17</v>
      </c>
      <c r="S12" s="81">
        <v>18</v>
      </c>
      <c r="T12" s="81">
        <v>19</v>
      </c>
      <c r="U12" s="100">
        <v>20</v>
      </c>
      <c r="V12" s="81" t="s">
        <v>28</v>
      </c>
    </row>
    <row r="13" spans="1:22" ht="13.5" customHeight="1">
      <c r="A13" s="71" t="s">
        <v>29</v>
      </c>
      <c r="B13" s="71">
        <v>565</v>
      </c>
      <c r="C13" s="71">
        <v>3.0146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101"/>
      <c r="P13" s="90"/>
      <c r="Q13" s="90"/>
      <c r="R13" s="101"/>
      <c r="S13" s="90"/>
      <c r="T13" s="90"/>
      <c r="U13" s="101"/>
      <c r="V13" s="90"/>
    </row>
    <row r="14" spans="1:22" ht="13.5" customHeight="1">
      <c r="A14" s="71" t="s">
        <v>30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102"/>
      <c r="P14" s="71"/>
      <c r="Q14" s="71"/>
      <c r="R14" s="102"/>
      <c r="S14" s="71"/>
      <c r="T14" s="71"/>
      <c r="U14" s="102"/>
      <c r="V14" s="90"/>
    </row>
    <row r="15" spans="1:22" ht="13.5" customHeight="1">
      <c r="A15" s="71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102"/>
      <c r="P15" s="78"/>
      <c r="Q15" s="78"/>
      <c r="R15" s="108"/>
      <c r="S15" s="90"/>
      <c r="T15" s="90"/>
      <c r="U15" s="101"/>
      <c r="V15" s="90"/>
    </row>
    <row r="16" spans="1:22" ht="13.5" customHeight="1">
      <c r="A16" s="71" t="s">
        <v>32</v>
      </c>
      <c r="B16" s="71"/>
      <c r="C16" s="71"/>
      <c r="D16" s="71"/>
      <c r="E16" s="71"/>
      <c r="F16" s="71"/>
      <c r="G16" s="90"/>
      <c r="H16" s="90"/>
      <c r="I16" s="90"/>
      <c r="J16" s="90"/>
      <c r="K16" s="90"/>
      <c r="L16" s="90"/>
      <c r="M16" s="71"/>
      <c r="N16" s="71"/>
      <c r="O16" s="102"/>
      <c r="P16" s="71"/>
      <c r="Q16" s="71"/>
      <c r="R16" s="102"/>
      <c r="S16" s="71"/>
      <c r="T16" s="71"/>
      <c r="U16" s="102"/>
      <c r="V16" s="90"/>
    </row>
    <row r="17" spans="1:22" ht="13.5" customHeight="1">
      <c r="A17" s="71" t="s">
        <v>33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102"/>
      <c r="P17" s="71"/>
      <c r="Q17" s="71"/>
      <c r="R17" s="102"/>
      <c r="S17" s="71"/>
      <c r="T17" s="71"/>
      <c r="U17" s="102"/>
      <c r="V17" s="90"/>
    </row>
    <row r="18" spans="1:22" ht="13.5" customHeight="1">
      <c r="A18" s="71" t="s">
        <v>34</v>
      </c>
      <c r="B18" s="71"/>
      <c r="C18" s="71"/>
      <c r="D18" s="71"/>
      <c r="E18" s="71"/>
      <c r="F18" s="71"/>
      <c r="G18" s="90"/>
      <c r="H18" s="90"/>
      <c r="I18" s="90"/>
      <c r="J18" s="90"/>
      <c r="K18" s="90"/>
      <c r="L18" s="90"/>
      <c r="M18" s="90"/>
      <c r="N18" s="90"/>
      <c r="O18" s="101"/>
      <c r="P18" s="90"/>
      <c r="Q18" s="90"/>
      <c r="R18" s="101"/>
      <c r="S18" s="90"/>
      <c r="T18" s="90"/>
      <c r="U18" s="101"/>
      <c r="V18" s="90"/>
    </row>
    <row r="19" spans="1:22" ht="13.5" customHeight="1">
      <c r="A19" s="71" t="s">
        <v>35</v>
      </c>
      <c r="B19" s="71"/>
      <c r="C19" s="71"/>
      <c r="D19" s="71"/>
      <c r="E19" s="71"/>
      <c r="F19" s="71"/>
      <c r="G19" s="90"/>
      <c r="H19" s="90"/>
      <c r="I19" s="90"/>
      <c r="J19" s="90"/>
      <c r="K19" s="90"/>
      <c r="L19" s="90"/>
      <c r="M19" s="71"/>
      <c r="N19" s="71"/>
      <c r="O19" s="102"/>
      <c r="P19" s="71"/>
      <c r="Q19" s="71"/>
      <c r="R19" s="102"/>
      <c r="S19" s="71"/>
      <c r="T19" s="71"/>
      <c r="U19" s="102"/>
      <c r="V19" s="90"/>
    </row>
    <row r="20" spans="1:22" ht="13.5" customHeight="1">
      <c r="A20" s="75" t="s">
        <v>36</v>
      </c>
      <c r="B20" s="71">
        <f>SUM(B13:B19)</f>
        <v>565</v>
      </c>
      <c r="C20" s="71">
        <f aca="true" t="shared" si="0" ref="C20:U20">SUM(C13:C19)</f>
        <v>3.0146</v>
      </c>
      <c r="D20" s="71">
        <f t="shared" si="0"/>
        <v>0</v>
      </c>
      <c r="E20" s="71">
        <f t="shared" si="0"/>
        <v>0</v>
      </c>
      <c r="F20" s="71">
        <f t="shared" si="0"/>
        <v>0</v>
      </c>
      <c r="G20" s="71">
        <f t="shared" si="0"/>
        <v>0</v>
      </c>
      <c r="H20" s="71">
        <f t="shared" si="0"/>
        <v>0</v>
      </c>
      <c r="I20" s="71">
        <f t="shared" si="0"/>
        <v>0</v>
      </c>
      <c r="J20" s="71">
        <f t="shared" si="0"/>
        <v>0</v>
      </c>
      <c r="K20" s="71">
        <f t="shared" si="0"/>
        <v>0</v>
      </c>
      <c r="L20" s="71">
        <f t="shared" si="0"/>
        <v>0</v>
      </c>
      <c r="M20" s="71">
        <f t="shared" si="0"/>
        <v>0</v>
      </c>
      <c r="N20" s="71">
        <f t="shared" si="0"/>
        <v>0</v>
      </c>
      <c r="O20" s="102">
        <f t="shared" si="0"/>
        <v>0</v>
      </c>
      <c r="P20" s="71">
        <f t="shared" si="0"/>
        <v>0</v>
      </c>
      <c r="Q20" s="71">
        <f t="shared" si="0"/>
        <v>0</v>
      </c>
      <c r="R20" s="102">
        <f t="shared" si="0"/>
        <v>0</v>
      </c>
      <c r="S20" s="71">
        <f t="shared" si="0"/>
        <v>0</v>
      </c>
      <c r="T20" s="71">
        <f t="shared" si="0"/>
        <v>0</v>
      </c>
      <c r="U20" s="102">
        <f t="shared" si="0"/>
        <v>0</v>
      </c>
      <c r="V20" s="90"/>
    </row>
    <row r="21" spans="1:22" ht="13.5" customHeight="1">
      <c r="A21" s="71" t="s">
        <v>37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>
        <v>1163</v>
      </c>
      <c r="N21" s="71">
        <v>1163</v>
      </c>
      <c r="O21" s="102">
        <v>4.19</v>
      </c>
      <c r="P21" s="71">
        <v>1163</v>
      </c>
      <c r="Q21" s="71">
        <v>1163</v>
      </c>
      <c r="R21" s="102">
        <v>4.19</v>
      </c>
      <c r="S21" s="90"/>
      <c r="T21" s="90"/>
      <c r="U21" s="101"/>
      <c r="V21" s="90"/>
    </row>
    <row r="22" spans="1:22" ht="13.5" customHeight="1">
      <c r="A22" s="71" t="s">
        <v>38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102"/>
      <c r="P22" s="71"/>
      <c r="Q22" s="71"/>
      <c r="R22" s="102"/>
      <c r="S22" s="90"/>
      <c r="T22" s="90"/>
      <c r="U22" s="101"/>
      <c r="V22" s="90"/>
    </row>
    <row r="23" spans="1:22" ht="13.5" customHeight="1">
      <c r="A23" s="71" t="s">
        <v>39</v>
      </c>
      <c r="B23" s="91"/>
      <c r="C23" s="92"/>
      <c r="D23" s="91"/>
      <c r="E23" s="71"/>
      <c r="F23" s="92"/>
      <c r="G23" s="90"/>
      <c r="H23" s="90"/>
      <c r="I23" s="90"/>
      <c r="J23" s="90"/>
      <c r="K23" s="90"/>
      <c r="L23" s="90"/>
      <c r="M23" s="71"/>
      <c r="N23" s="71"/>
      <c r="O23" s="102"/>
      <c r="P23" s="71"/>
      <c r="Q23" s="71"/>
      <c r="R23" s="102"/>
      <c r="S23" s="90"/>
      <c r="T23" s="90"/>
      <c r="U23" s="101"/>
      <c r="V23" s="90"/>
    </row>
    <row r="24" spans="1:22" ht="13.5" customHeight="1">
      <c r="A24" s="71" t="s">
        <v>40</v>
      </c>
      <c r="B24" s="71"/>
      <c r="C24" s="71"/>
      <c r="D24" s="71"/>
      <c r="E24" s="71"/>
      <c r="F24" s="71"/>
      <c r="G24" s="90"/>
      <c r="H24" s="90"/>
      <c r="I24" s="90"/>
      <c r="J24" s="90"/>
      <c r="K24" s="90"/>
      <c r="L24" s="90"/>
      <c r="M24" s="71"/>
      <c r="N24" s="71"/>
      <c r="O24" s="102"/>
      <c r="P24" s="71"/>
      <c r="Q24" s="71"/>
      <c r="R24" s="102"/>
      <c r="S24" s="71"/>
      <c r="T24" s="71"/>
      <c r="U24" s="102"/>
      <c r="V24" s="90"/>
    </row>
    <row r="25" spans="1:22" ht="13.5" customHeight="1">
      <c r="A25" s="71" t="s">
        <v>41</v>
      </c>
      <c r="B25" s="71"/>
      <c r="C25" s="71"/>
      <c r="D25" s="71"/>
      <c r="E25" s="71"/>
      <c r="F25" s="71"/>
      <c r="G25" s="90"/>
      <c r="H25" s="90"/>
      <c r="I25" s="90"/>
      <c r="J25" s="90"/>
      <c r="K25" s="90"/>
      <c r="L25" s="90"/>
      <c r="M25" s="71"/>
      <c r="N25" s="71"/>
      <c r="O25" s="102"/>
      <c r="P25" s="71"/>
      <c r="Q25" s="71"/>
      <c r="R25" s="102"/>
      <c r="S25" s="90"/>
      <c r="T25" s="90"/>
      <c r="U25" s="101"/>
      <c r="V25" s="90"/>
    </row>
    <row r="26" spans="1:22" ht="13.5" customHeight="1">
      <c r="A26" s="71" t="s">
        <v>42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102"/>
      <c r="P26" s="71"/>
      <c r="Q26" s="71"/>
      <c r="R26" s="102"/>
      <c r="S26" s="71"/>
      <c r="T26" s="71"/>
      <c r="U26" s="102"/>
      <c r="V26" s="90"/>
    </row>
    <row r="27" spans="1:22" ht="13.5" customHeight="1">
      <c r="A27" s="71" t="s">
        <v>43</v>
      </c>
      <c r="B27" s="90"/>
      <c r="C27" s="90"/>
      <c r="D27" s="71"/>
      <c r="E27" s="71"/>
      <c r="F27" s="71"/>
      <c r="G27" s="90"/>
      <c r="H27" s="90"/>
      <c r="I27" s="90"/>
      <c r="J27" s="90"/>
      <c r="K27" s="90"/>
      <c r="L27" s="90"/>
      <c r="M27" s="71"/>
      <c r="N27" s="71"/>
      <c r="O27" s="102"/>
      <c r="P27" s="71"/>
      <c r="Q27" s="71"/>
      <c r="R27" s="102"/>
      <c r="S27" s="90"/>
      <c r="T27" s="90"/>
      <c r="U27" s="101"/>
      <c r="V27" s="90"/>
    </row>
    <row r="28" spans="1:22" ht="13.5" customHeight="1">
      <c r="A28" s="71" t="s">
        <v>44</v>
      </c>
      <c r="B28" s="71"/>
      <c r="C28" s="71"/>
      <c r="D28" s="90"/>
      <c r="E28" s="90"/>
      <c r="F28" s="90"/>
      <c r="G28" s="90"/>
      <c r="H28" s="90"/>
      <c r="I28" s="90"/>
      <c r="J28" s="90"/>
      <c r="K28" s="90"/>
      <c r="L28" s="90"/>
      <c r="M28" s="71"/>
      <c r="N28" s="71"/>
      <c r="O28" s="102"/>
      <c r="P28" s="71"/>
      <c r="Q28" s="71"/>
      <c r="R28" s="102"/>
      <c r="S28" s="71"/>
      <c r="T28" s="71"/>
      <c r="U28" s="102"/>
      <c r="V28" s="90"/>
    </row>
    <row r="29" spans="1:22" ht="13.5" customHeight="1">
      <c r="A29" s="75" t="s">
        <v>45</v>
      </c>
      <c r="B29" s="93">
        <f>SUM(B20:B28)</f>
        <v>565</v>
      </c>
      <c r="C29" s="93">
        <f aca="true" t="shared" si="1" ref="C29:U29">SUM(C20:C28)</f>
        <v>3.0146</v>
      </c>
      <c r="D29" s="93">
        <f t="shared" si="1"/>
        <v>0</v>
      </c>
      <c r="E29" s="93">
        <f t="shared" si="1"/>
        <v>0</v>
      </c>
      <c r="F29" s="93">
        <f t="shared" si="1"/>
        <v>0</v>
      </c>
      <c r="G29" s="93">
        <f t="shared" si="1"/>
        <v>0</v>
      </c>
      <c r="H29" s="93">
        <f t="shared" si="1"/>
        <v>0</v>
      </c>
      <c r="I29" s="93">
        <f t="shared" si="1"/>
        <v>0</v>
      </c>
      <c r="J29" s="93">
        <f t="shared" si="1"/>
        <v>0</v>
      </c>
      <c r="K29" s="93">
        <f t="shared" si="1"/>
        <v>0</v>
      </c>
      <c r="L29" s="93">
        <f t="shared" si="1"/>
        <v>0</v>
      </c>
      <c r="M29" s="93">
        <f t="shared" si="1"/>
        <v>1163</v>
      </c>
      <c r="N29" s="93">
        <f t="shared" si="1"/>
        <v>1163</v>
      </c>
      <c r="O29" s="103">
        <f t="shared" si="1"/>
        <v>4.19</v>
      </c>
      <c r="P29" s="93">
        <f t="shared" si="1"/>
        <v>1163</v>
      </c>
      <c r="Q29" s="93">
        <f t="shared" si="1"/>
        <v>1163</v>
      </c>
      <c r="R29" s="103">
        <f t="shared" si="1"/>
        <v>4.19</v>
      </c>
      <c r="S29" s="93">
        <f t="shared" si="1"/>
        <v>0</v>
      </c>
      <c r="T29" s="93">
        <f t="shared" si="1"/>
        <v>0</v>
      </c>
      <c r="U29" s="103">
        <f t="shared" si="1"/>
        <v>0</v>
      </c>
      <c r="V29" s="90"/>
    </row>
    <row r="30" spans="1:28" ht="13.5" customHeight="1">
      <c r="A30" s="94" t="s">
        <v>100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104"/>
      <c r="P30" s="94"/>
      <c r="Q30" s="94"/>
      <c r="R30" s="104"/>
      <c r="S30" s="94"/>
      <c r="T30" s="94"/>
      <c r="U30" s="104"/>
      <c r="V30" s="94"/>
      <c r="W30" s="109"/>
      <c r="X30" s="109"/>
      <c r="Y30" s="109"/>
      <c r="Z30" s="109"/>
      <c r="AA30" s="109"/>
      <c r="AB30" s="109"/>
    </row>
  </sheetData>
  <sheetProtection/>
  <mergeCells count="48">
    <mergeCell ref="S9:S11"/>
    <mergeCell ref="T9:T11"/>
    <mergeCell ref="U8:U11"/>
    <mergeCell ref="V6:V11"/>
    <mergeCell ref="M6:O7"/>
    <mergeCell ref="P6:R7"/>
    <mergeCell ref="S6:U7"/>
    <mergeCell ref="N9:N11"/>
    <mergeCell ref="O8:O11"/>
    <mergeCell ref="P4:P5"/>
    <mergeCell ref="P9:P11"/>
    <mergeCell ref="Q9:Q11"/>
    <mergeCell ref="R8:R11"/>
    <mergeCell ref="H9:H11"/>
    <mergeCell ref="I9:I11"/>
    <mergeCell ref="J9:J11"/>
    <mergeCell ref="K9:K11"/>
    <mergeCell ref="L9:L11"/>
    <mergeCell ref="M9:M11"/>
    <mergeCell ref="S8:T8"/>
    <mergeCell ref="D9:E9"/>
    <mergeCell ref="A6:A7"/>
    <mergeCell ref="A10:A11"/>
    <mergeCell ref="B7:B11"/>
    <mergeCell ref="C7:C11"/>
    <mergeCell ref="D10:D11"/>
    <mergeCell ref="E10:E11"/>
    <mergeCell ref="F9:F11"/>
    <mergeCell ref="G9:G11"/>
    <mergeCell ref="Q5:R5"/>
    <mergeCell ref="S5:V5"/>
    <mergeCell ref="B6:C6"/>
    <mergeCell ref="D6:L6"/>
    <mergeCell ref="D7:L7"/>
    <mergeCell ref="D8:F8"/>
    <mergeCell ref="G8:I8"/>
    <mergeCell ref="J8:L8"/>
    <mergeCell ref="M8:N8"/>
    <mergeCell ref="P8:Q8"/>
    <mergeCell ref="A1:V1"/>
    <mergeCell ref="Q2:R2"/>
    <mergeCell ref="S2:V2"/>
    <mergeCell ref="Q3:R3"/>
    <mergeCell ref="S3:V3"/>
    <mergeCell ref="Q4:R4"/>
    <mergeCell ref="S4:V4"/>
    <mergeCell ref="H4:J5"/>
    <mergeCell ref="A4:F5"/>
  </mergeCells>
  <printOptions/>
  <pageMargins left="0.35" right="0.35" top="0.98" bottom="0.98" header="0.51" footer="0.51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I23" sqref="I23"/>
    </sheetView>
  </sheetViews>
  <sheetFormatPr defaultColWidth="9.00390625" defaultRowHeight="14.25"/>
  <cols>
    <col min="1" max="1" width="7.00390625" style="0" customWidth="1"/>
    <col min="2" max="18" width="5.375" style="0" customWidth="1"/>
    <col min="19" max="19" width="6.00390625" style="0" customWidth="1"/>
    <col min="20" max="24" width="5.375" style="0" customWidth="1"/>
    <col min="25" max="25" width="4.25390625" style="0" customWidth="1"/>
  </cols>
  <sheetData>
    <row r="1" spans="1:25" ht="24" customHeight="1">
      <c r="A1" s="210" t="s">
        <v>101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</row>
    <row r="2" spans="1:25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S2" s="211" t="s">
        <v>102</v>
      </c>
      <c r="T2" s="211"/>
      <c r="U2" s="167" t="s">
        <v>103</v>
      </c>
      <c r="V2" s="167"/>
      <c r="W2" s="167"/>
      <c r="X2" s="167"/>
      <c r="Y2" s="167"/>
    </row>
    <row r="3" spans="1:25" ht="13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S3" s="211" t="s">
        <v>104</v>
      </c>
      <c r="T3" s="211"/>
      <c r="U3" s="167" t="s">
        <v>4</v>
      </c>
      <c r="V3" s="167"/>
      <c r="W3" s="167"/>
      <c r="X3" s="167"/>
      <c r="Y3" s="167"/>
    </row>
    <row r="4" spans="1:25" ht="13.5" customHeight="1">
      <c r="A4" s="209" t="s">
        <v>5</v>
      </c>
      <c r="B4" s="209"/>
      <c r="C4" s="209"/>
      <c r="D4" s="209"/>
      <c r="E4" s="209"/>
      <c r="F4" s="209"/>
      <c r="G4" s="209"/>
      <c r="H4" s="62"/>
      <c r="I4" s="62"/>
      <c r="J4" s="182" t="s">
        <v>6</v>
      </c>
      <c r="K4" s="182"/>
      <c r="L4" s="182"/>
      <c r="M4" s="182"/>
      <c r="N4" s="182"/>
      <c r="O4" s="182"/>
      <c r="P4" s="62"/>
      <c r="Q4" s="84"/>
      <c r="S4" s="211" t="s">
        <v>105</v>
      </c>
      <c r="T4" s="211"/>
      <c r="U4" s="168">
        <v>43435</v>
      </c>
      <c r="V4" s="168"/>
      <c r="W4" s="168"/>
      <c r="X4" s="168"/>
      <c r="Y4" s="168"/>
    </row>
    <row r="5" spans="1:25" ht="13.5" customHeight="1">
      <c r="A5" s="209"/>
      <c r="B5" s="209"/>
      <c r="C5" s="209"/>
      <c r="D5" s="209"/>
      <c r="E5" s="209"/>
      <c r="F5" s="209"/>
      <c r="G5" s="209"/>
      <c r="H5" s="63"/>
      <c r="I5" s="63"/>
      <c r="J5" s="218"/>
      <c r="K5" s="218"/>
      <c r="L5" s="218"/>
      <c r="M5" s="218"/>
      <c r="N5" s="218"/>
      <c r="O5" s="218"/>
      <c r="P5" s="63"/>
      <c r="Q5" s="84"/>
      <c r="S5" s="212" t="s">
        <v>106</v>
      </c>
      <c r="T5" s="212"/>
      <c r="U5" s="167" t="s">
        <v>67</v>
      </c>
      <c r="V5" s="167"/>
      <c r="W5" s="167"/>
      <c r="X5" s="167"/>
      <c r="Y5" s="167"/>
    </row>
    <row r="6" spans="1:25" ht="27" customHeight="1">
      <c r="A6" s="64" t="s">
        <v>10</v>
      </c>
      <c r="B6" s="170" t="s">
        <v>69</v>
      </c>
      <c r="C6" s="170"/>
      <c r="D6" s="170"/>
      <c r="E6" s="170" t="s">
        <v>70</v>
      </c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 t="s">
        <v>107</v>
      </c>
      <c r="R6" s="170"/>
      <c r="S6" s="213" t="s">
        <v>87</v>
      </c>
      <c r="T6" s="175"/>
      <c r="U6" s="170" t="s">
        <v>108</v>
      </c>
      <c r="V6" s="170"/>
      <c r="W6" s="170" t="s">
        <v>109</v>
      </c>
      <c r="X6" s="170"/>
      <c r="Y6" s="179" t="s">
        <v>15</v>
      </c>
    </row>
    <row r="7" spans="1:25" ht="15.75" customHeight="1">
      <c r="A7" s="66"/>
      <c r="B7" s="170" t="s">
        <v>74</v>
      </c>
      <c r="C7" s="170" t="s">
        <v>110</v>
      </c>
      <c r="D7" s="170" t="s">
        <v>111</v>
      </c>
      <c r="E7" s="170" t="s">
        <v>16</v>
      </c>
      <c r="F7" s="170"/>
      <c r="G7" s="214" t="s">
        <v>112</v>
      </c>
      <c r="H7" s="215"/>
      <c r="I7" s="215"/>
      <c r="J7" s="216"/>
      <c r="K7" s="170" t="s">
        <v>113</v>
      </c>
      <c r="L7" s="170"/>
      <c r="M7" s="170"/>
      <c r="N7" s="170" t="s">
        <v>94</v>
      </c>
      <c r="O7" s="170"/>
      <c r="P7" s="170"/>
      <c r="Q7" s="170" t="s">
        <v>74</v>
      </c>
      <c r="R7" s="170" t="s">
        <v>110</v>
      </c>
      <c r="S7" s="170" t="s">
        <v>74</v>
      </c>
      <c r="T7" s="170" t="s">
        <v>110</v>
      </c>
      <c r="U7" s="170" t="s">
        <v>74</v>
      </c>
      <c r="V7" s="170" t="s">
        <v>110</v>
      </c>
      <c r="W7" s="170" t="s">
        <v>74</v>
      </c>
      <c r="X7" s="170" t="s">
        <v>110</v>
      </c>
      <c r="Y7" s="180"/>
    </row>
    <row r="8" spans="1:25" ht="15.75" customHeight="1">
      <c r="A8" s="66"/>
      <c r="B8" s="170"/>
      <c r="C8" s="170"/>
      <c r="D8" s="170"/>
      <c r="E8" s="170" t="s">
        <v>74</v>
      </c>
      <c r="F8" s="170" t="s">
        <v>75</v>
      </c>
      <c r="G8" s="170" t="s">
        <v>79</v>
      </c>
      <c r="H8" s="170"/>
      <c r="I8" s="170" t="s">
        <v>80</v>
      </c>
      <c r="J8" s="170"/>
      <c r="K8" s="170" t="s">
        <v>114</v>
      </c>
      <c r="L8" s="170" t="s">
        <v>75</v>
      </c>
      <c r="M8" s="170" t="s">
        <v>115</v>
      </c>
      <c r="N8" s="170" t="s">
        <v>74</v>
      </c>
      <c r="O8" s="170" t="s">
        <v>75</v>
      </c>
      <c r="P8" s="170" t="s">
        <v>116</v>
      </c>
      <c r="Q8" s="170"/>
      <c r="R8" s="170"/>
      <c r="S8" s="170"/>
      <c r="T8" s="217"/>
      <c r="U8" s="170"/>
      <c r="V8" s="217"/>
      <c r="W8" s="170"/>
      <c r="X8" s="170"/>
      <c r="Y8" s="180"/>
    </row>
    <row r="9" spans="1:25" ht="27" customHeight="1">
      <c r="A9" s="67" t="s">
        <v>60</v>
      </c>
      <c r="B9" s="170"/>
      <c r="C9" s="170"/>
      <c r="D9" s="170"/>
      <c r="E9" s="170"/>
      <c r="F9" s="170"/>
      <c r="G9" s="65" t="s">
        <v>74</v>
      </c>
      <c r="H9" s="65" t="s">
        <v>75</v>
      </c>
      <c r="I9" s="65" t="s">
        <v>74</v>
      </c>
      <c r="J9" s="65" t="s">
        <v>75</v>
      </c>
      <c r="K9" s="170"/>
      <c r="L9" s="170"/>
      <c r="M9" s="170"/>
      <c r="N9" s="170"/>
      <c r="O9" s="170"/>
      <c r="P9" s="170"/>
      <c r="Q9" s="170"/>
      <c r="R9" s="170"/>
      <c r="S9" s="170"/>
      <c r="T9" s="217"/>
      <c r="U9" s="170"/>
      <c r="V9" s="217"/>
      <c r="W9" s="170"/>
      <c r="X9" s="170"/>
      <c r="Y9" s="192"/>
    </row>
    <row r="10" spans="1:25" ht="16.5" customHeight="1">
      <c r="A10" s="68" t="s">
        <v>27</v>
      </c>
      <c r="B10" s="69">
        <v>1</v>
      </c>
      <c r="C10" s="69">
        <v>2</v>
      </c>
      <c r="D10" s="69">
        <v>3</v>
      </c>
      <c r="E10" s="69">
        <v>4</v>
      </c>
      <c r="F10" s="69">
        <v>5</v>
      </c>
      <c r="G10" s="69">
        <v>6</v>
      </c>
      <c r="H10" s="69">
        <v>7</v>
      </c>
      <c r="I10" s="69">
        <v>8</v>
      </c>
      <c r="J10" s="69">
        <v>9</v>
      </c>
      <c r="K10" s="69">
        <v>10</v>
      </c>
      <c r="L10" s="69">
        <v>11</v>
      </c>
      <c r="M10" s="69">
        <v>12</v>
      </c>
      <c r="N10" s="69">
        <v>13</v>
      </c>
      <c r="O10" s="69">
        <v>14</v>
      </c>
      <c r="P10" s="69">
        <v>15</v>
      </c>
      <c r="Q10" s="69">
        <v>16</v>
      </c>
      <c r="R10" s="69">
        <v>17</v>
      </c>
      <c r="S10" s="69">
        <v>18</v>
      </c>
      <c r="T10" s="69">
        <v>19</v>
      </c>
      <c r="U10" s="69">
        <v>20</v>
      </c>
      <c r="V10" s="69">
        <v>21</v>
      </c>
      <c r="W10" s="69">
        <v>22</v>
      </c>
      <c r="X10" s="69">
        <v>23</v>
      </c>
      <c r="Y10" s="68" t="s">
        <v>28</v>
      </c>
    </row>
    <row r="11" spans="1:25" ht="14.25">
      <c r="A11" s="49" t="s">
        <v>29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2"/>
    </row>
    <row r="12" spans="1:25" ht="14.25">
      <c r="A12" s="49" t="s">
        <v>30</v>
      </c>
      <c r="B12" s="70"/>
      <c r="C12" s="70"/>
      <c r="D12" s="70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5" ht="14.25">
      <c r="A13" s="49" t="s">
        <v>31</v>
      </c>
      <c r="B13" s="70"/>
      <c r="C13" s="70"/>
      <c r="D13" s="70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ht="14.25">
      <c r="A14" s="49" t="s">
        <v>32</v>
      </c>
      <c r="B14" s="70"/>
      <c r="C14" s="70"/>
      <c r="D14" s="70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14.25">
      <c r="A15" s="49" t="s">
        <v>33</v>
      </c>
      <c r="B15" s="70"/>
      <c r="C15" s="70"/>
      <c r="D15" s="70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" ht="14.25">
      <c r="A16" s="49" t="s">
        <v>34</v>
      </c>
      <c r="B16" s="70"/>
      <c r="C16" s="70"/>
      <c r="D16" s="70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1:25" ht="14.25">
      <c r="A17" s="49" t="s">
        <v>35</v>
      </c>
      <c r="B17" s="70"/>
      <c r="C17" s="70"/>
      <c r="D17" s="70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ht="14.25">
      <c r="A18" s="53" t="s">
        <v>36</v>
      </c>
      <c r="B18" s="71">
        <f>SUM(B11:B17)</f>
        <v>0</v>
      </c>
      <c r="C18" s="71">
        <f aca="true" t="shared" si="0" ref="C18:X18">SUM(C11:C17)</f>
        <v>0</v>
      </c>
      <c r="D18" s="71">
        <f t="shared" si="0"/>
        <v>0</v>
      </c>
      <c r="E18" s="71">
        <f t="shared" si="0"/>
        <v>0</v>
      </c>
      <c r="F18" s="71">
        <f t="shared" si="0"/>
        <v>0</v>
      </c>
      <c r="G18" s="71">
        <f t="shared" si="0"/>
        <v>0</v>
      </c>
      <c r="H18" s="71">
        <f t="shared" si="0"/>
        <v>0</v>
      </c>
      <c r="I18" s="71">
        <f t="shared" si="0"/>
        <v>0</v>
      </c>
      <c r="J18" s="71">
        <f t="shared" si="0"/>
        <v>0</v>
      </c>
      <c r="K18" s="71">
        <f t="shared" si="0"/>
        <v>0</v>
      </c>
      <c r="L18" s="71">
        <f t="shared" si="0"/>
        <v>0</v>
      </c>
      <c r="M18" s="71">
        <f t="shared" si="0"/>
        <v>0</v>
      </c>
      <c r="N18" s="71">
        <f t="shared" si="0"/>
        <v>0</v>
      </c>
      <c r="O18" s="71">
        <f t="shared" si="0"/>
        <v>0</v>
      </c>
      <c r="P18" s="71">
        <f t="shared" si="0"/>
        <v>0</v>
      </c>
      <c r="Q18" s="71">
        <f t="shared" si="0"/>
        <v>0</v>
      </c>
      <c r="R18" s="71">
        <f t="shared" si="0"/>
        <v>0</v>
      </c>
      <c r="S18" s="71">
        <f t="shared" si="0"/>
        <v>0</v>
      </c>
      <c r="T18" s="71">
        <f t="shared" si="0"/>
        <v>0</v>
      </c>
      <c r="U18" s="71">
        <f t="shared" si="0"/>
        <v>0</v>
      </c>
      <c r="V18" s="71">
        <f t="shared" si="0"/>
        <v>0</v>
      </c>
      <c r="W18" s="71">
        <f t="shared" si="0"/>
        <v>0</v>
      </c>
      <c r="X18" s="71">
        <f t="shared" si="0"/>
        <v>0</v>
      </c>
      <c r="Y18" s="72"/>
    </row>
    <row r="19" spans="1:25" ht="14.25">
      <c r="A19" s="49" t="s">
        <v>37</v>
      </c>
      <c r="B19" s="71">
        <v>331</v>
      </c>
      <c r="C19" s="71">
        <v>4.49</v>
      </c>
      <c r="D19" s="71">
        <v>400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2"/>
    </row>
    <row r="20" spans="1:25" ht="14.25">
      <c r="A20" s="49" t="s">
        <v>38</v>
      </c>
      <c r="B20" s="71"/>
      <c r="C20" s="71"/>
      <c r="D20" s="78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1"/>
      <c r="R20" s="71"/>
      <c r="S20" s="71"/>
      <c r="T20" s="71"/>
      <c r="U20" s="71"/>
      <c r="V20" s="71"/>
      <c r="W20" s="71"/>
      <c r="X20" s="71"/>
      <c r="Y20" s="72"/>
    </row>
    <row r="21" spans="1:25" ht="14.25">
      <c r="A21" s="49" t="s">
        <v>39</v>
      </c>
      <c r="B21" s="70"/>
      <c r="C21" s="70"/>
      <c r="D21" s="70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1"/>
      <c r="R21" s="71"/>
      <c r="S21" s="72"/>
      <c r="T21" s="72"/>
      <c r="U21" s="71"/>
      <c r="V21" s="71"/>
      <c r="W21" s="71"/>
      <c r="X21" s="71"/>
      <c r="Y21" s="72"/>
    </row>
    <row r="22" spans="1:25" ht="14.25">
      <c r="A22" s="49" t="s">
        <v>40</v>
      </c>
      <c r="B22" s="70"/>
      <c r="C22" s="70"/>
      <c r="D22" s="70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5" ht="14.25">
      <c r="A23" s="49" t="s">
        <v>41</v>
      </c>
      <c r="B23" s="71">
        <v>300</v>
      </c>
      <c r="C23" s="71">
        <v>1.64</v>
      </c>
      <c r="D23" s="79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1"/>
      <c r="T23" s="71"/>
      <c r="U23" s="72"/>
      <c r="V23" s="72"/>
      <c r="W23" s="72"/>
      <c r="X23" s="72"/>
      <c r="Y23" s="72"/>
    </row>
    <row r="24" spans="1:25" ht="14.25">
      <c r="A24" s="49" t="s">
        <v>42</v>
      </c>
      <c r="B24" s="7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1"/>
      <c r="R24" s="71"/>
      <c r="S24" s="72"/>
      <c r="T24" s="72"/>
      <c r="U24" s="71"/>
      <c r="V24" s="71"/>
      <c r="W24" s="71"/>
      <c r="X24" s="71"/>
      <c r="Y24" s="72"/>
    </row>
    <row r="25" spans="1:25" ht="14.25">
      <c r="A25" s="49" t="s">
        <v>43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2"/>
      <c r="T25" s="72"/>
      <c r="U25" s="71"/>
      <c r="V25" s="71"/>
      <c r="W25" s="71"/>
      <c r="X25" s="71"/>
      <c r="Y25" s="72"/>
    </row>
    <row r="26" spans="1:25" ht="14.25">
      <c r="A26" s="51" t="s">
        <v>44</v>
      </c>
      <c r="B26" s="80"/>
      <c r="C26" s="80"/>
      <c r="D26" s="80"/>
      <c r="E26" s="81"/>
      <c r="F26" s="81"/>
      <c r="G26" s="80"/>
      <c r="H26" s="80"/>
      <c r="I26" s="80"/>
      <c r="J26" s="80"/>
      <c r="K26" s="83"/>
      <c r="L26" s="83"/>
      <c r="M26" s="83"/>
      <c r="N26" s="81"/>
      <c r="O26" s="81"/>
      <c r="P26" s="81"/>
      <c r="Q26" s="81"/>
      <c r="R26" s="81"/>
      <c r="S26" s="71"/>
      <c r="T26" s="71"/>
      <c r="U26" s="71"/>
      <c r="V26" s="71"/>
      <c r="W26" s="71"/>
      <c r="X26" s="71"/>
      <c r="Y26" s="80"/>
    </row>
    <row r="27" spans="1:25" ht="14.25">
      <c r="A27" s="82" t="s">
        <v>45</v>
      </c>
      <c r="B27" s="71">
        <f>SUM(B18:B26)</f>
        <v>631</v>
      </c>
      <c r="C27" s="71">
        <f aca="true" t="shared" si="1" ref="C27:X27">SUM(C18:C26)</f>
        <v>6.13</v>
      </c>
      <c r="D27" s="71">
        <f t="shared" si="1"/>
        <v>400</v>
      </c>
      <c r="E27" s="71">
        <f t="shared" si="1"/>
        <v>0</v>
      </c>
      <c r="F27" s="71">
        <f t="shared" si="1"/>
        <v>0</v>
      </c>
      <c r="G27" s="71">
        <f t="shared" si="1"/>
        <v>0</v>
      </c>
      <c r="H27" s="71">
        <f t="shared" si="1"/>
        <v>0</v>
      </c>
      <c r="I27" s="71">
        <f t="shared" si="1"/>
        <v>0</v>
      </c>
      <c r="J27" s="71">
        <f t="shared" si="1"/>
        <v>0</v>
      </c>
      <c r="K27" s="71">
        <f t="shared" si="1"/>
        <v>0</v>
      </c>
      <c r="L27" s="71">
        <f t="shared" si="1"/>
        <v>0</v>
      </c>
      <c r="M27" s="71">
        <f t="shared" si="1"/>
        <v>0</v>
      </c>
      <c r="N27" s="71">
        <f t="shared" si="1"/>
        <v>0</v>
      </c>
      <c r="O27" s="71">
        <f t="shared" si="1"/>
        <v>0</v>
      </c>
      <c r="P27" s="71">
        <f t="shared" si="1"/>
        <v>0</v>
      </c>
      <c r="Q27" s="71">
        <f t="shared" si="1"/>
        <v>0</v>
      </c>
      <c r="R27" s="71">
        <f t="shared" si="1"/>
        <v>0</v>
      </c>
      <c r="S27" s="71">
        <f t="shared" si="1"/>
        <v>0</v>
      </c>
      <c r="T27" s="71">
        <f t="shared" si="1"/>
        <v>0</v>
      </c>
      <c r="U27" s="71">
        <f t="shared" si="1"/>
        <v>0</v>
      </c>
      <c r="V27" s="71">
        <f t="shared" si="1"/>
        <v>0</v>
      </c>
      <c r="W27" s="71">
        <f t="shared" si="1"/>
        <v>0</v>
      </c>
      <c r="X27" s="71">
        <f t="shared" si="1"/>
        <v>0</v>
      </c>
      <c r="Y27" s="72"/>
    </row>
    <row r="28" spans="1:25" ht="14.25">
      <c r="A28" s="178" t="s">
        <v>117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</row>
  </sheetData>
  <sheetProtection/>
  <mergeCells count="44">
    <mergeCell ref="W7:W9"/>
    <mergeCell ref="X7:X9"/>
    <mergeCell ref="Y6:Y9"/>
    <mergeCell ref="J4:O5"/>
    <mergeCell ref="A4:G5"/>
    <mergeCell ref="Q7:Q9"/>
    <mergeCell ref="R7:R9"/>
    <mergeCell ref="S7:S9"/>
    <mergeCell ref="T7:T9"/>
    <mergeCell ref="U7:U9"/>
    <mergeCell ref="V7:V9"/>
    <mergeCell ref="A28:Y28"/>
    <mergeCell ref="B7:B9"/>
    <mergeCell ref="C7:C9"/>
    <mergeCell ref="D7:D9"/>
    <mergeCell ref="E8:E9"/>
    <mergeCell ref="F8:F9"/>
    <mergeCell ref="K8:K9"/>
    <mergeCell ref="L8:L9"/>
    <mergeCell ref="M8:M9"/>
    <mergeCell ref="N8:N9"/>
    <mergeCell ref="E7:F7"/>
    <mergeCell ref="G7:J7"/>
    <mergeCell ref="K7:M7"/>
    <mergeCell ref="N7:P7"/>
    <mergeCell ref="G8:H8"/>
    <mergeCell ref="I8:J8"/>
    <mergeCell ref="O8:O9"/>
    <mergeCell ref="P8:P9"/>
    <mergeCell ref="S5:T5"/>
    <mergeCell ref="U5:Y5"/>
    <mergeCell ref="B6:D6"/>
    <mergeCell ref="E6:P6"/>
    <mergeCell ref="Q6:R6"/>
    <mergeCell ref="S6:T6"/>
    <mergeCell ref="U6:V6"/>
    <mergeCell ref="W6:X6"/>
    <mergeCell ref="A1:Y1"/>
    <mergeCell ref="S2:T2"/>
    <mergeCell ref="U2:Y2"/>
    <mergeCell ref="S3:T3"/>
    <mergeCell ref="U3:Y3"/>
    <mergeCell ref="S4:T4"/>
    <mergeCell ref="U4:Y4"/>
  </mergeCells>
  <printOptions/>
  <pageMargins left="0.16" right="0.16" top="0.98" bottom="0.98" header="0.51" footer="0.51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H21" sqref="H21"/>
    </sheetView>
  </sheetViews>
  <sheetFormatPr defaultColWidth="9.00390625" defaultRowHeight="14.25"/>
  <cols>
    <col min="1" max="1" width="7.50390625" style="0" customWidth="1"/>
    <col min="2" max="2" width="6.25390625" style="0" customWidth="1"/>
    <col min="3" max="4" width="6.75390625" style="0" customWidth="1"/>
    <col min="5" max="11" width="6.25390625" style="0" customWidth="1"/>
    <col min="12" max="12" width="7.125" style="0" customWidth="1"/>
    <col min="13" max="19" width="6.25390625" style="0" customWidth="1"/>
  </cols>
  <sheetData>
    <row r="1" spans="1:19" ht="30" customHeight="1">
      <c r="A1" s="210" t="s">
        <v>118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spans="1:19" ht="12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211" t="s">
        <v>102</v>
      </c>
      <c r="P2" s="211"/>
      <c r="Q2" s="167" t="s">
        <v>119</v>
      </c>
      <c r="R2" s="167"/>
      <c r="S2" s="167"/>
    </row>
    <row r="3" spans="1:19" ht="12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211" t="s">
        <v>104</v>
      </c>
      <c r="P3" s="211"/>
      <c r="Q3" s="167" t="s">
        <v>4</v>
      </c>
      <c r="R3" s="167"/>
      <c r="S3" s="167"/>
    </row>
    <row r="4" spans="1:19" ht="12" customHeight="1">
      <c r="A4" s="209" t="s">
        <v>5</v>
      </c>
      <c r="B4" s="209"/>
      <c r="C4" s="209"/>
      <c r="D4" s="209"/>
      <c r="E4" s="209"/>
      <c r="F4" s="209"/>
      <c r="G4" s="62"/>
      <c r="H4" s="182" t="s">
        <v>6</v>
      </c>
      <c r="I4" s="182"/>
      <c r="J4" s="182"/>
      <c r="K4" s="182"/>
      <c r="L4" s="62"/>
      <c r="M4" s="62"/>
      <c r="N4" s="62"/>
      <c r="O4" s="211" t="s">
        <v>105</v>
      </c>
      <c r="P4" s="211"/>
      <c r="Q4" s="168">
        <v>43435</v>
      </c>
      <c r="R4" s="168"/>
      <c r="S4" s="168"/>
    </row>
    <row r="5" spans="1:19" ht="12" customHeight="1">
      <c r="A5" s="209"/>
      <c r="B5" s="209"/>
      <c r="C5" s="209"/>
      <c r="D5" s="209"/>
      <c r="E5" s="209"/>
      <c r="F5" s="209"/>
      <c r="G5" s="63"/>
      <c r="H5" s="218"/>
      <c r="I5" s="218"/>
      <c r="J5" s="218"/>
      <c r="K5" s="218"/>
      <c r="L5" s="62"/>
      <c r="M5" s="62"/>
      <c r="N5" s="62"/>
      <c r="O5" s="211" t="s">
        <v>106</v>
      </c>
      <c r="P5" s="211"/>
      <c r="Q5" s="167" t="s">
        <v>67</v>
      </c>
      <c r="R5" s="167"/>
      <c r="S5" s="167"/>
    </row>
    <row r="6" spans="1:19" ht="24" customHeight="1">
      <c r="A6" s="64" t="s">
        <v>10</v>
      </c>
      <c r="B6" s="170" t="s">
        <v>69</v>
      </c>
      <c r="C6" s="170"/>
      <c r="D6" s="170"/>
      <c r="E6" s="170" t="s">
        <v>70</v>
      </c>
      <c r="F6" s="170"/>
      <c r="G6" s="170"/>
      <c r="H6" s="170"/>
      <c r="I6" s="170"/>
      <c r="J6" s="170"/>
      <c r="K6" s="170" t="s">
        <v>107</v>
      </c>
      <c r="L6" s="170"/>
      <c r="M6" s="213" t="s">
        <v>87</v>
      </c>
      <c r="N6" s="219"/>
      <c r="O6" s="170" t="s">
        <v>108</v>
      </c>
      <c r="P6" s="170"/>
      <c r="Q6" s="170" t="s">
        <v>90</v>
      </c>
      <c r="R6" s="170"/>
      <c r="S6" s="179" t="s">
        <v>15</v>
      </c>
    </row>
    <row r="7" spans="1:19" ht="21" customHeight="1">
      <c r="A7" s="66"/>
      <c r="B7" s="170" t="s">
        <v>74</v>
      </c>
      <c r="C7" s="170" t="s">
        <v>120</v>
      </c>
      <c r="D7" s="170" t="s">
        <v>121</v>
      </c>
      <c r="E7" s="170" t="s">
        <v>16</v>
      </c>
      <c r="F7" s="170"/>
      <c r="G7" s="170" t="s">
        <v>18</v>
      </c>
      <c r="H7" s="170"/>
      <c r="I7" s="170"/>
      <c r="J7" s="170"/>
      <c r="K7" s="170" t="s">
        <v>74</v>
      </c>
      <c r="L7" s="170" t="s">
        <v>75</v>
      </c>
      <c r="M7" s="170" t="s">
        <v>74</v>
      </c>
      <c r="N7" s="170" t="s">
        <v>120</v>
      </c>
      <c r="O7" s="170" t="s">
        <v>74</v>
      </c>
      <c r="P7" s="170" t="s">
        <v>120</v>
      </c>
      <c r="Q7" s="170" t="s">
        <v>74</v>
      </c>
      <c r="R7" s="170" t="s">
        <v>120</v>
      </c>
      <c r="S7" s="180"/>
    </row>
    <row r="8" spans="1:19" ht="18.75" customHeight="1">
      <c r="A8" s="66"/>
      <c r="B8" s="170"/>
      <c r="C8" s="170"/>
      <c r="D8" s="170"/>
      <c r="E8" s="170" t="s">
        <v>74</v>
      </c>
      <c r="F8" s="170" t="s">
        <v>75</v>
      </c>
      <c r="G8" s="170" t="s">
        <v>79</v>
      </c>
      <c r="H8" s="170"/>
      <c r="I8" s="170" t="s">
        <v>80</v>
      </c>
      <c r="J8" s="170"/>
      <c r="K8" s="170"/>
      <c r="L8" s="170"/>
      <c r="M8" s="170"/>
      <c r="N8" s="217"/>
      <c r="O8" s="170"/>
      <c r="P8" s="217"/>
      <c r="Q8" s="170"/>
      <c r="R8" s="170"/>
      <c r="S8" s="180"/>
    </row>
    <row r="9" spans="1:19" ht="28.5" customHeight="1">
      <c r="A9" s="67" t="s">
        <v>60</v>
      </c>
      <c r="B9" s="170"/>
      <c r="C9" s="170"/>
      <c r="D9" s="170"/>
      <c r="E9" s="170"/>
      <c r="F9" s="170"/>
      <c r="G9" s="65" t="s">
        <v>74</v>
      </c>
      <c r="H9" s="65" t="s">
        <v>75</v>
      </c>
      <c r="I9" s="65" t="s">
        <v>74</v>
      </c>
      <c r="J9" s="65" t="s">
        <v>75</v>
      </c>
      <c r="K9" s="170"/>
      <c r="L9" s="170"/>
      <c r="M9" s="170"/>
      <c r="N9" s="217"/>
      <c r="O9" s="170"/>
      <c r="P9" s="217"/>
      <c r="Q9" s="170"/>
      <c r="R9" s="170"/>
      <c r="S9" s="192"/>
    </row>
    <row r="10" spans="1:19" ht="13.5" customHeight="1">
      <c r="A10" s="68" t="s">
        <v>27</v>
      </c>
      <c r="B10" s="68">
        <v>1</v>
      </c>
      <c r="C10" s="69">
        <v>2</v>
      </c>
      <c r="D10" s="68">
        <v>3</v>
      </c>
      <c r="E10" s="69">
        <v>4</v>
      </c>
      <c r="F10" s="68">
        <v>5</v>
      </c>
      <c r="G10" s="69">
        <v>6</v>
      </c>
      <c r="H10" s="68">
        <v>7</v>
      </c>
      <c r="I10" s="69">
        <v>8</v>
      </c>
      <c r="J10" s="68">
        <v>9</v>
      </c>
      <c r="K10" s="69">
        <v>10</v>
      </c>
      <c r="L10" s="68">
        <v>11</v>
      </c>
      <c r="M10" s="69">
        <v>12</v>
      </c>
      <c r="N10" s="68">
        <v>13</v>
      </c>
      <c r="O10" s="69">
        <v>14</v>
      </c>
      <c r="P10" s="68">
        <v>15</v>
      </c>
      <c r="Q10" s="69">
        <v>16</v>
      </c>
      <c r="R10" s="68">
        <v>17</v>
      </c>
      <c r="S10" s="68" t="s">
        <v>28</v>
      </c>
    </row>
    <row r="11" spans="1:19" ht="14.25">
      <c r="A11" s="49" t="s">
        <v>29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19" ht="14.25">
      <c r="A12" s="49" t="s">
        <v>30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ht="14.25">
      <c r="A13" s="49" t="s">
        <v>31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ht="14.25">
      <c r="A14" s="49" t="s">
        <v>32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3"/>
      <c r="M14" s="73"/>
      <c r="N14" s="73"/>
      <c r="O14" s="73"/>
      <c r="P14" s="70"/>
      <c r="Q14" s="70"/>
      <c r="R14" s="70"/>
      <c r="S14" s="70"/>
    </row>
    <row r="15" spans="1:19" ht="14.25">
      <c r="A15" s="51" t="s">
        <v>33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3"/>
      <c r="M15" s="73"/>
      <c r="N15" s="73"/>
      <c r="O15" s="73"/>
      <c r="P15" s="70"/>
      <c r="Q15" s="70"/>
      <c r="R15" s="70"/>
      <c r="S15" s="70"/>
    </row>
    <row r="16" spans="1:19" ht="14.25">
      <c r="A16" s="49" t="s">
        <v>34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3"/>
      <c r="M16" s="73"/>
      <c r="N16" s="73"/>
      <c r="O16" s="73"/>
      <c r="P16" s="70"/>
      <c r="Q16" s="70"/>
      <c r="R16" s="70"/>
      <c r="S16" s="70"/>
    </row>
    <row r="17" spans="1:19" ht="14.25">
      <c r="A17" s="49" t="s">
        <v>35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3"/>
      <c r="M17" s="73"/>
      <c r="N17" s="73"/>
      <c r="O17" s="73"/>
      <c r="P17" s="70"/>
      <c r="Q17" s="70"/>
      <c r="R17" s="70"/>
      <c r="S17" s="70"/>
    </row>
    <row r="18" spans="1:19" ht="14.25">
      <c r="A18" s="53" t="s">
        <v>36</v>
      </c>
      <c r="B18" s="71">
        <f>SUM(B11:B17)</f>
        <v>0</v>
      </c>
      <c r="C18" s="71">
        <f aca="true" t="shared" si="0" ref="C18:R18">SUM(C11:C17)</f>
        <v>0</v>
      </c>
      <c r="D18" s="71">
        <f t="shared" si="0"/>
        <v>0</v>
      </c>
      <c r="E18" s="71">
        <f t="shared" si="0"/>
        <v>0</v>
      </c>
      <c r="F18" s="71">
        <f t="shared" si="0"/>
        <v>0</v>
      </c>
      <c r="G18" s="71">
        <f t="shared" si="0"/>
        <v>0</v>
      </c>
      <c r="H18" s="71">
        <f t="shared" si="0"/>
        <v>0</v>
      </c>
      <c r="I18" s="71">
        <f t="shared" si="0"/>
        <v>0</v>
      </c>
      <c r="J18" s="71">
        <f t="shared" si="0"/>
        <v>0</v>
      </c>
      <c r="K18" s="71">
        <f t="shared" si="0"/>
        <v>0</v>
      </c>
      <c r="L18" s="71">
        <f t="shared" si="0"/>
        <v>0</v>
      </c>
      <c r="M18" s="71">
        <f t="shared" si="0"/>
        <v>0</v>
      </c>
      <c r="N18" s="71">
        <f t="shared" si="0"/>
        <v>0</v>
      </c>
      <c r="O18" s="71">
        <f t="shared" si="0"/>
        <v>0</v>
      </c>
      <c r="P18" s="71">
        <f t="shared" si="0"/>
        <v>0</v>
      </c>
      <c r="Q18" s="71">
        <f t="shared" si="0"/>
        <v>0</v>
      </c>
      <c r="R18" s="71">
        <f t="shared" si="0"/>
        <v>0</v>
      </c>
      <c r="S18" s="70"/>
    </row>
    <row r="19" spans="1:19" ht="14.25">
      <c r="A19" s="49" t="s">
        <v>37</v>
      </c>
      <c r="B19" s="71">
        <v>446</v>
      </c>
      <c r="C19" s="71">
        <v>5.2</v>
      </c>
      <c r="D19" s="71">
        <v>260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72"/>
      <c r="S19" s="70"/>
    </row>
    <row r="20" spans="1:19" ht="14.25">
      <c r="A20" s="49" t="s">
        <v>38</v>
      </c>
      <c r="B20" s="70"/>
      <c r="C20" s="70"/>
      <c r="D20" s="70"/>
      <c r="E20" s="70"/>
      <c r="F20" s="70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0"/>
    </row>
    <row r="21" spans="1:19" ht="14.25">
      <c r="A21" s="49" t="s">
        <v>39</v>
      </c>
      <c r="B21" s="70"/>
      <c r="C21" s="70"/>
      <c r="D21" s="70"/>
      <c r="E21" s="70"/>
      <c r="F21" s="70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0"/>
    </row>
    <row r="22" spans="1:19" ht="14.25">
      <c r="A22" s="49" t="s">
        <v>40</v>
      </c>
      <c r="B22" s="70"/>
      <c r="C22" s="70"/>
      <c r="D22" s="73"/>
      <c r="E22" s="70"/>
      <c r="F22" s="70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0"/>
    </row>
    <row r="23" spans="1:19" ht="14.25">
      <c r="A23" s="49" t="s">
        <v>41</v>
      </c>
      <c r="B23" s="71">
        <v>536</v>
      </c>
      <c r="C23" s="71">
        <v>5.7</v>
      </c>
      <c r="D23" s="74"/>
      <c r="E23" s="70"/>
      <c r="F23" s="70"/>
      <c r="G23" s="72"/>
      <c r="H23" s="72"/>
      <c r="I23" s="72"/>
      <c r="J23" s="72"/>
      <c r="K23" s="72"/>
      <c r="L23" s="72"/>
      <c r="M23" s="71"/>
      <c r="N23" s="71"/>
      <c r="O23" s="72"/>
      <c r="P23" s="72"/>
      <c r="Q23" s="72"/>
      <c r="R23" s="72"/>
      <c r="S23" s="70"/>
    </row>
    <row r="24" spans="1:19" ht="14.25">
      <c r="A24" s="49" t="s">
        <v>42</v>
      </c>
      <c r="B24" s="70"/>
      <c r="C24" s="70"/>
      <c r="D24" s="70"/>
      <c r="E24" s="70"/>
      <c r="F24" s="70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0"/>
    </row>
    <row r="25" spans="1:19" ht="14.25">
      <c r="A25" s="49" t="s">
        <v>43</v>
      </c>
      <c r="B25" s="71">
        <f>306-228</f>
        <v>78</v>
      </c>
      <c r="C25" s="71">
        <f>3.8959-2.6845</f>
        <v>1.2114000000000003</v>
      </c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2"/>
      <c r="O25" s="71"/>
      <c r="P25" s="71"/>
      <c r="Q25" s="71"/>
      <c r="R25" s="71"/>
      <c r="S25" s="70"/>
    </row>
    <row r="26" spans="1:19" ht="14.25">
      <c r="A26" s="49" t="s">
        <v>44</v>
      </c>
      <c r="B26" s="70"/>
      <c r="C26" s="70"/>
      <c r="D26" s="70"/>
      <c r="E26" s="70"/>
      <c r="F26" s="70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0"/>
    </row>
    <row r="27" spans="1:19" ht="14.25">
      <c r="A27" s="75" t="s">
        <v>45</v>
      </c>
      <c r="B27" s="71">
        <f>SUM(B18:B26)</f>
        <v>1060</v>
      </c>
      <c r="C27" s="71">
        <f aca="true" t="shared" si="1" ref="C27:R27">SUM(C18:C26)</f>
        <v>12.1114</v>
      </c>
      <c r="D27" s="71">
        <f t="shared" si="1"/>
        <v>260</v>
      </c>
      <c r="E27" s="71">
        <f t="shared" si="1"/>
        <v>0</v>
      </c>
      <c r="F27" s="71">
        <f t="shared" si="1"/>
        <v>0</v>
      </c>
      <c r="G27" s="71">
        <f t="shared" si="1"/>
        <v>0</v>
      </c>
      <c r="H27" s="71">
        <f t="shared" si="1"/>
        <v>0</v>
      </c>
      <c r="I27" s="71">
        <f t="shared" si="1"/>
        <v>0</v>
      </c>
      <c r="J27" s="71">
        <f t="shared" si="1"/>
        <v>0</v>
      </c>
      <c r="K27" s="71">
        <f t="shared" si="1"/>
        <v>0</v>
      </c>
      <c r="L27" s="71">
        <f t="shared" si="1"/>
        <v>0</v>
      </c>
      <c r="M27" s="71">
        <f t="shared" si="1"/>
        <v>0</v>
      </c>
      <c r="N27" s="71">
        <f t="shared" si="1"/>
        <v>0</v>
      </c>
      <c r="O27" s="71">
        <f t="shared" si="1"/>
        <v>0</v>
      </c>
      <c r="P27" s="71">
        <f t="shared" si="1"/>
        <v>0</v>
      </c>
      <c r="Q27" s="71">
        <f t="shared" si="1"/>
        <v>0</v>
      </c>
      <c r="R27" s="71">
        <f t="shared" si="1"/>
        <v>0</v>
      </c>
      <c r="S27" s="70"/>
    </row>
    <row r="28" spans="1:19" ht="14.25">
      <c r="A28" s="178" t="s">
        <v>122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</row>
  </sheetData>
  <sheetProtection/>
  <mergeCells count="36">
    <mergeCell ref="Q7:Q9"/>
    <mergeCell ref="R7:R9"/>
    <mergeCell ref="S6:S9"/>
    <mergeCell ref="H4:K5"/>
    <mergeCell ref="A4:F5"/>
    <mergeCell ref="K7:K9"/>
    <mergeCell ref="L7:L9"/>
    <mergeCell ref="M7:M9"/>
    <mergeCell ref="N7:N9"/>
    <mergeCell ref="O7:O9"/>
    <mergeCell ref="P7:P9"/>
    <mergeCell ref="E7:F7"/>
    <mergeCell ref="G7:J7"/>
    <mergeCell ref="G8:H8"/>
    <mergeCell ref="I8:J8"/>
    <mergeCell ref="A28:S28"/>
    <mergeCell ref="B7:B9"/>
    <mergeCell ref="C7:C9"/>
    <mergeCell ref="D7:D9"/>
    <mergeCell ref="E8:E9"/>
    <mergeCell ref="F8:F9"/>
    <mergeCell ref="O5:P5"/>
    <mergeCell ref="Q5:S5"/>
    <mergeCell ref="B6:D6"/>
    <mergeCell ref="E6:J6"/>
    <mergeCell ref="K6:L6"/>
    <mergeCell ref="M6:N6"/>
    <mergeCell ref="O6:P6"/>
    <mergeCell ref="Q6:R6"/>
    <mergeCell ref="A1:S1"/>
    <mergeCell ref="O2:P2"/>
    <mergeCell ref="Q2:S2"/>
    <mergeCell ref="O3:P3"/>
    <mergeCell ref="Q3:S3"/>
    <mergeCell ref="O4:P4"/>
    <mergeCell ref="Q4:S4"/>
  </mergeCells>
  <printOptions/>
  <pageMargins left="0.75" right="0.75" top="0.98" bottom="0.98" header="0.51" footer="0.51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44"/>
  <sheetViews>
    <sheetView zoomScale="85" zoomScaleNormal="85" zoomScaleSheetLayoutView="100" zoomScalePageLayoutView="0" workbookViewId="0" topLeftCell="A7">
      <selection activeCell="AB23" sqref="AB23"/>
    </sheetView>
  </sheetViews>
  <sheetFormatPr defaultColWidth="9.00390625" defaultRowHeight="14.25"/>
  <cols>
    <col min="1" max="1" width="7.125" style="0" customWidth="1"/>
    <col min="2" max="2" width="5.875" style="0" customWidth="1"/>
    <col min="3" max="3" width="4.875" style="0" customWidth="1"/>
    <col min="4" max="4" width="5.00390625" style="0" customWidth="1"/>
    <col min="5" max="5" width="4.625" style="0" customWidth="1"/>
    <col min="6" max="6" width="4.75390625" style="0" customWidth="1"/>
    <col min="7" max="7" width="4.00390625" style="0" customWidth="1"/>
    <col min="8" max="8" width="4.125" style="0" customWidth="1"/>
    <col min="9" max="9" width="4.25390625" style="0" customWidth="1"/>
    <col min="10" max="10" width="4.00390625" style="0" customWidth="1"/>
    <col min="11" max="11" width="4.75390625" style="0" customWidth="1"/>
    <col min="12" max="12" width="4.375" style="0" customWidth="1"/>
    <col min="13" max="13" width="5.00390625" style="0" customWidth="1"/>
    <col min="14" max="14" width="4.625" style="0" customWidth="1"/>
    <col min="15" max="15" width="5.50390625" style="0" customWidth="1"/>
    <col min="16" max="16" width="4.25390625" style="0" customWidth="1"/>
    <col min="17" max="17" width="5.25390625" style="0" customWidth="1"/>
    <col min="18" max="18" width="5.375" style="0" customWidth="1"/>
    <col min="19" max="20" width="5.125" style="0" customWidth="1"/>
    <col min="21" max="21" width="5.50390625" style="0" customWidth="1"/>
    <col min="22" max="22" width="5.375" style="0" customWidth="1"/>
    <col min="23" max="23" width="5.875" style="0" customWidth="1"/>
    <col min="24" max="24" width="3.75390625" style="0" customWidth="1"/>
    <col min="25" max="25" width="5.125" style="0" customWidth="1"/>
    <col min="26" max="26" width="4.375" style="0" customWidth="1"/>
    <col min="27" max="27" width="4.75390625" style="0" customWidth="1"/>
    <col min="28" max="28" width="4.00390625" style="0" customWidth="1"/>
    <col min="29" max="29" width="4.125" style="0" customWidth="1"/>
    <col min="30" max="30" width="4.375" style="0" customWidth="1"/>
    <col min="31" max="31" width="4.875" style="0" customWidth="1"/>
    <col min="32" max="32" width="4.125" style="0" customWidth="1"/>
    <col min="33" max="33" width="4.625" style="0" customWidth="1"/>
    <col min="34" max="34" width="4.375" style="0" customWidth="1"/>
    <col min="35" max="35" width="4.625" style="0" customWidth="1"/>
    <col min="36" max="37" width="4.25390625" style="0" customWidth="1"/>
    <col min="38" max="39" width="4.75390625" style="0" customWidth="1"/>
  </cols>
  <sheetData>
    <row r="1" spans="1:39" ht="36" customHeight="1">
      <c r="A1" s="220" t="s">
        <v>123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</row>
    <row r="2" spans="1:39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8"/>
      <c r="V2" s="59"/>
      <c r="W2" s="59"/>
      <c r="X2" s="59"/>
      <c r="Y2" s="59"/>
      <c r="Z2" s="59"/>
      <c r="AA2" s="59"/>
      <c r="AB2" s="59"/>
      <c r="AC2" s="59"/>
      <c r="AD2" s="59"/>
      <c r="AE2" s="59"/>
      <c r="AF2" s="221" t="s">
        <v>102</v>
      </c>
      <c r="AG2" s="221"/>
      <c r="AH2" s="222" t="s">
        <v>124</v>
      </c>
      <c r="AI2" s="222"/>
      <c r="AJ2" s="222"/>
      <c r="AK2" s="222"/>
      <c r="AL2" s="222"/>
      <c r="AM2" s="222"/>
    </row>
    <row r="3" spans="1:39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58"/>
      <c r="V3" s="59"/>
      <c r="W3" s="59"/>
      <c r="X3" s="59"/>
      <c r="Y3" s="59"/>
      <c r="Z3" s="59"/>
      <c r="AA3" s="59"/>
      <c r="AB3" s="59"/>
      <c r="AC3" s="59"/>
      <c r="AD3" s="59"/>
      <c r="AE3" s="59"/>
      <c r="AF3" s="221" t="s">
        <v>104</v>
      </c>
      <c r="AG3" s="221"/>
      <c r="AH3" s="223" t="s">
        <v>4</v>
      </c>
      <c r="AI3" s="223"/>
      <c r="AJ3" s="223"/>
      <c r="AK3" s="223"/>
      <c r="AL3" s="223"/>
      <c r="AM3" s="223"/>
    </row>
    <row r="4" spans="1:39" ht="12.75" customHeight="1">
      <c r="A4" s="239" t="s">
        <v>5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43"/>
      <c r="O4" s="43"/>
      <c r="P4" s="43"/>
      <c r="Q4" s="59"/>
      <c r="R4" s="59"/>
      <c r="S4" s="240" t="s">
        <v>6</v>
      </c>
      <c r="T4" s="240"/>
      <c r="U4" s="240"/>
      <c r="V4" s="240"/>
      <c r="W4" s="59"/>
      <c r="X4" s="59"/>
      <c r="Y4" s="59"/>
      <c r="Z4" s="59"/>
      <c r="AA4" s="59"/>
      <c r="AB4" s="59"/>
      <c r="AC4" s="59"/>
      <c r="AD4" s="59"/>
      <c r="AE4" s="59"/>
      <c r="AF4" s="221" t="s">
        <v>105</v>
      </c>
      <c r="AG4" s="221"/>
      <c r="AH4" s="224">
        <v>43435</v>
      </c>
      <c r="AI4" s="224"/>
      <c r="AJ4" s="224"/>
      <c r="AK4" s="224"/>
      <c r="AL4" s="224"/>
      <c r="AM4" s="224"/>
    </row>
    <row r="5" spans="1:39" ht="15.75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43"/>
      <c r="O5" s="43"/>
      <c r="P5" s="43"/>
      <c r="Q5" s="59"/>
      <c r="R5" s="59"/>
      <c r="S5" s="241"/>
      <c r="T5" s="241"/>
      <c r="U5" s="241"/>
      <c r="V5" s="241"/>
      <c r="W5" s="59"/>
      <c r="X5" s="59"/>
      <c r="Y5" s="59"/>
      <c r="Z5" s="59"/>
      <c r="AA5" s="59"/>
      <c r="AB5" s="59"/>
      <c r="AC5" s="59"/>
      <c r="AD5" s="59"/>
      <c r="AE5" s="59"/>
      <c r="AF5" s="221" t="s">
        <v>106</v>
      </c>
      <c r="AG5" s="221"/>
      <c r="AH5" s="225" t="s">
        <v>125</v>
      </c>
      <c r="AI5" s="225"/>
      <c r="AJ5" s="225"/>
      <c r="AK5" s="225"/>
      <c r="AL5" s="225"/>
      <c r="AM5" s="225"/>
    </row>
    <row r="6" spans="1:39" ht="21.75" customHeight="1">
      <c r="A6" s="235" t="s">
        <v>10</v>
      </c>
      <c r="B6" s="232" t="s">
        <v>126</v>
      </c>
      <c r="C6" s="229" t="s">
        <v>127</v>
      </c>
      <c r="D6" s="242"/>
      <c r="E6" s="242"/>
      <c r="F6" s="242"/>
      <c r="G6" s="242"/>
      <c r="H6" s="242"/>
      <c r="I6" s="242"/>
      <c r="J6" s="242"/>
      <c r="K6" s="242"/>
      <c r="L6" s="242"/>
      <c r="M6" s="230"/>
      <c r="N6" s="229" t="s">
        <v>128</v>
      </c>
      <c r="O6" s="242"/>
      <c r="P6" s="242"/>
      <c r="Q6" s="242"/>
      <c r="R6" s="242"/>
      <c r="S6" s="242"/>
      <c r="T6" s="230"/>
      <c r="U6" s="226" t="s">
        <v>129</v>
      </c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</row>
    <row r="7" spans="1:39" ht="16.5" customHeight="1">
      <c r="A7" s="236"/>
      <c r="B7" s="237"/>
      <c r="C7" s="243"/>
      <c r="D7" s="244"/>
      <c r="E7" s="244"/>
      <c r="F7" s="244"/>
      <c r="G7" s="244"/>
      <c r="H7" s="244"/>
      <c r="I7" s="244"/>
      <c r="J7" s="244"/>
      <c r="K7" s="244"/>
      <c r="L7" s="244"/>
      <c r="M7" s="245"/>
      <c r="N7" s="243"/>
      <c r="O7" s="244"/>
      <c r="P7" s="244"/>
      <c r="Q7" s="244"/>
      <c r="R7" s="244"/>
      <c r="S7" s="244"/>
      <c r="T7" s="245"/>
      <c r="U7" s="226" t="s">
        <v>69</v>
      </c>
      <c r="V7" s="228"/>
      <c r="W7" s="228"/>
      <c r="X7" s="227" t="s">
        <v>130</v>
      </c>
      <c r="Y7" s="228"/>
      <c r="Z7" s="228"/>
      <c r="AA7" s="228"/>
      <c r="AB7" s="228"/>
      <c r="AC7" s="228"/>
      <c r="AD7" s="228"/>
      <c r="AE7" s="228"/>
      <c r="AF7" s="226" t="s">
        <v>87</v>
      </c>
      <c r="AG7" s="226"/>
      <c r="AH7" s="227" t="s">
        <v>108</v>
      </c>
      <c r="AI7" s="227"/>
      <c r="AJ7" s="226" t="s">
        <v>131</v>
      </c>
      <c r="AK7" s="226"/>
      <c r="AL7" s="226"/>
      <c r="AM7" s="226"/>
    </row>
    <row r="8" spans="1:39" ht="39.75" customHeight="1">
      <c r="A8" s="45"/>
      <c r="B8" s="237"/>
      <c r="C8" s="229" t="s">
        <v>132</v>
      </c>
      <c r="D8" s="230"/>
      <c r="E8" s="231" t="s">
        <v>133</v>
      </c>
      <c r="F8" s="232"/>
      <c r="G8" s="226" t="s">
        <v>134</v>
      </c>
      <c r="H8" s="226"/>
      <c r="I8" s="226"/>
      <c r="J8" s="226"/>
      <c r="K8" s="226"/>
      <c r="L8" s="226"/>
      <c r="M8" s="226" t="s">
        <v>76</v>
      </c>
      <c r="N8" s="226" t="s">
        <v>69</v>
      </c>
      <c r="O8" s="226"/>
      <c r="P8" s="226"/>
      <c r="Q8" s="231" t="s">
        <v>18</v>
      </c>
      <c r="R8" s="233"/>
      <c r="S8" s="233"/>
      <c r="T8" s="232"/>
      <c r="U8" s="228"/>
      <c r="V8" s="228"/>
      <c r="W8" s="228"/>
      <c r="X8" s="226" t="s">
        <v>16</v>
      </c>
      <c r="Y8" s="226"/>
      <c r="Z8" s="226" t="s">
        <v>18</v>
      </c>
      <c r="AA8" s="228"/>
      <c r="AB8" s="228"/>
      <c r="AC8" s="228"/>
      <c r="AD8" s="228"/>
      <c r="AE8" s="228"/>
      <c r="AF8" s="226"/>
      <c r="AG8" s="226"/>
      <c r="AH8" s="227"/>
      <c r="AI8" s="227"/>
      <c r="AJ8" s="226"/>
      <c r="AK8" s="226"/>
      <c r="AL8" s="226"/>
      <c r="AM8" s="226"/>
    </row>
    <row r="9" spans="1:39" ht="58.5" customHeight="1">
      <c r="A9" s="45"/>
      <c r="B9" s="237"/>
      <c r="C9" s="235" t="s">
        <v>135</v>
      </c>
      <c r="D9" s="235" t="s">
        <v>136</v>
      </c>
      <c r="E9" s="235" t="s">
        <v>135</v>
      </c>
      <c r="F9" s="235" t="s">
        <v>136</v>
      </c>
      <c r="G9" s="226" t="s">
        <v>137</v>
      </c>
      <c r="H9" s="226"/>
      <c r="I9" s="226" t="s">
        <v>138</v>
      </c>
      <c r="J9" s="226"/>
      <c r="K9" s="226" t="s">
        <v>139</v>
      </c>
      <c r="L9" s="226"/>
      <c r="M9" s="226"/>
      <c r="N9" s="226" t="s">
        <v>74</v>
      </c>
      <c r="O9" s="226" t="s">
        <v>110</v>
      </c>
      <c r="P9" s="226" t="s">
        <v>111</v>
      </c>
      <c r="Q9" s="226" t="s">
        <v>70</v>
      </c>
      <c r="R9" s="228"/>
      <c r="S9" s="226" t="s">
        <v>140</v>
      </c>
      <c r="T9" s="226"/>
      <c r="U9" s="226" t="s">
        <v>74</v>
      </c>
      <c r="V9" s="226" t="s">
        <v>110</v>
      </c>
      <c r="W9" s="226" t="s">
        <v>111</v>
      </c>
      <c r="X9" s="226" t="s">
        <v>74</v>
      </c>
      <c r="Y9" s="226" t="s">
        <v>75</v>
      </c>
      <c r="Z9" s="226" t="s">
        <v>79</v>
      </c>
      <c r="AA9" s="226"/>
      <c r="AB9" s="226" t="s">
        <v>80</v>
      </c>
      <c r="AC9" s="226"/>
      <c r="AD9" s="226" t="s">
        <v>81</v>
      </c>
      <c r="AE9" s="226"/>
      <c r="AF9" s="226" t="s">
        <v>74</v>
      </c>
      <c r="AG9" s="226" t="s">
        <v>75</v>
      </c>
      <c r="AH9" s="226" t="s">
        <v>74</v>
      </c>
      <c r="AI9" s="226" t="s">
        <v>75</v>
      </c>
      <c r="AJ9" s="231" t="s">
        <v>141</v>
      </c>
      <c r="AK9" s="232"/>
      <c r="AL9" s="231" t="s">
        <v>142</v>
      </c>
      <c r="AM9" s="232"/>
    </row>
    <row r="10" spans="1:39" ht="48" customHeight="1">
      <c r="A10" s="47" t="s">
        <v>60</v>
      </c>
      <c r="B10" s="237"/>
      <c r="C10" s="238"/>
      <c r="D10" s="238"/>
      <c r="E10" s="238"/>
      <c r="F10" s="238"/>
      <c r="G10" s="46" t="s">
        <v>74</v>
      </c>
      <c r="H10" s="46" t="s">
        <v>83</v>
      </c>
      <c r="I10" s="46" t="s">
        <v>74</v>
      </c>
      <c r="J10" s="46" t="s">
        <v>83</v>
      </c>
      <c r="K10" s="46" t="s">
        <v>143</v>
      </c>
      <c r="L10" s="46" t="s">
        <v>83</v>
      </c>
      <c r="M10" s="226"/>
      <c r="N10" s="226"/>
      <c r="O10" s="226"/>
      <c r="P10" s="226"/>
      <c r="Q10" s="46" t="s">
        <v>114</v>
      </c>
      <c r="R10" s="46" t="s">
        <v>75</v>
      </c>
      <c r="S10" s="46" t="s">
        <v>114</v>
      </c>
      <c r="T10" s="46" t="s">
        <v>75</v>
      </c>
      <c r="U10" s="226"/>
      <c r="V10" s="226"/>
      <c r="W10" s="226"/>
      <c r="X10" s="226"/>
      <c r="Y10" s="226"/>
      <c r="Z10" s="46" t="s">
        <v>74</v>
      </c>
      <c r="AA10" s="46" t="s">
        <v>78</v>
      </c>
      <c r="AB10" s="46" t="s">
        <v>74</v>
      </c>
      <c r="AC10" s="46" t="s">
        <v>78</v>
      </c>
      <c r="AD10" s="46" t="s">
        <v>74</v>
      </c>
      <c r="AE10" s="46" t="s">
        <v>78</v>
      </c>
      <c r="AF10" s="226"/>
      <c r="AG10" s="226"/>
      <c r="AH10" s="226"/>
      <c r="AI10" s="226"/>
      <c r="AJ10" s="44" t="s">
        <v>74</v>
      </c>
      <c r="AK10" s="44" t="s">
        <v>75</v>
      </c>
      <c r="AL10" s="44" t="s">
        <v>143</v>
      </c>
      <c r="AM10" s="44" t="s">
        <v>75</v>
      </c>
    </row>
    <row r="11" spans="1:39" ht="15.75" customHeight="1">
      <c r="A11" s="48" t="s">
        <v>27</v>
      </c>
      <c r="B11" s="19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10</v>
      </c>
      <c r="L11" s="19">
        <v>11</v>
      </c>
      <c r="M11" s="19">
        <v>12</v>
      </c>
      <c r="N11" s="19">
        <v>13</v>
      </c>
      <c r="O11" s="19">
        <v>14</v>
      </c>
      <c r="P11" s="19">
        <v>15</v>
      </c>
      <c r="Q11" s="19">
        <v>16</v>
      </c>
      <c r="R11" s="19">
        <v>17</v>
      </c>
      <c r="S11" s="19">
        <v>18</v>
      </c>
      <c r="T11" s="19">
        <v>19</v>
      </c>
      <c r="U11" s="19">
        <v>20</v>
      </c>
      <c r="V11" s="19">
        <v>21</v>
      </c>
      <c r="W11" s="19">
        <v>22</v>
      </c>
      <c r="X11" s="19">
        <v>23</v>
      </c>
      <c r="Y11" s="19">
        <v>24</v>
      </c>
      <c r="Z11" s="19">
        <v>25</v>
      </c>
      <c r="AA11" s="19">
        <v>26</v>
      </c>
      <c r="AB11" s="19">
        <v>27</v>
      </c>
      <c r="AC11" s="19">
        <v>28</v>
      </c>
      <c r="AD11" s="19">
        <v>29</v>
      </c>
      <c r="AE11" s="19">
        <v>30</v>
      </c>
      <c r="AF11" s="19">
        <v>31</v>
      </c>
      <c r="AG11" s="19">
        <v>32</v>
      </c>
      <c r="AH11" s="19">
        <v>33</v>
      </c>
      <c r="AI11" s="19">
        <v>34</v>
      </c>
      <c r="AJ11" s="19">
        <v>35</v>
      </c>
      <c r="AK11" s="19">
        <v>36</v>
      </c>
      <c r="AL11" s="19">
        <v>37</v>
      </c>
      <c r="AM11" s="19">
        <v>38</v>
      </c>
    </row>
    <row r="12" spans="1:39" ht="21" customHeight="1">
      <c r="A12" s="49" t="s">
        <v>29</v>
      </c>
      <c r="B12" s="19">
        <f>SUM(M12,W12,P12)</f>
        <v>13536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>
        <v>1996</v>
      </c>
      <c r="V12" s="19">
        <v>31.3966</v>
      </c>
      <c r="W12" s="19">
        <v>13536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1">
        <v>1979</v>
      </c>
      <c r="AI12" s="21">
        <v>21.899</v>
      </c>
      <c r="AJ12" s="21">
        <v>1979</v>
      </c>
      <c r="AK12" s="21">
        <v>21.899</v>
      </c>
      <c r="AL12" s="21"/>
      <c r="AM12" s="21"/>
    </row>
    <row r="13" spans="1:39" ht="21" customHeight="1">
      <c r="A13" s="49" t="s">
        <v>30</v>
      </c>
      <c r="B13" s="19">
        <f aca="true" t="shared" si="0" ref="B13:B18">SUM(M13,W13,P13)</f>
        <v>564</v>
      </c>
      <c r="C13" s="19"/>
      <c r="D13" s="21"/>
      <c r="E13" s="21"/>
      <c r="F13" s="50"/>
      <c r="G13" s="21"/>
      <c r="H13" s="21"/>
      <c r="I13" s="21"/>
      <c r="J13" s="21"/>
      <c r="K13" s="21"/>
      <c r="L13" s="50"/>
      <c r="M13" s="21"/>
      <c r="N13" s="21"/>
      <c r="O13" s="21"/>
      <c r="P13" s="19"/>
      <c r="Q13" s="19"/>
      <c r="R13" s="19"/>
      <c r="S13" s="19"/>
      <c r="T13" s="19"/>
      <c r="U13" s="19">
        <v>290</v>
      </c>
      <c r="V13" s="19">
        <v>6.357</v>
      </c>
      <c r="W13" s="19">
        <v>564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1"/>
      <c r="AI13" s="21"/>
      <c r="AJ13" s="21"/>
      <c r="AK13" s="21"/>
      <c r="AL13" s="21"/>
      <c r="AM13" s="50"/>
    </row>
    <row r="14" spans="1:39" ht="21" customHeight="1">
      <c r="A14" s="49" t="s">
        <v>31</v>
      </c>
      <c r="B14" s="19">
        <f t="shared" si="0"/>
        <v>127516.17</v>
      </c>
      <c r="C14" s="19"/>
      <c r="D14" s="21"/>
      <c r="E14" s="10">
        <v>879</v>
      </c>
      <c r="F14" s="10">
        <v>10.36</v>
      </c>
      <c r="G14" s="11" t="s">
        <v>64</v>
      </c>
      <c r="H14" s="11" t="s">
        <v>64</v>
      </c>
      <c r="I14" s="11" t="s">
        <v>64</v>
      </c>
      <c r="J14" s="11" t="s">
        <v>64</v>
      </c>
      <c r="K14" s="10">
        <v>927</v>
      </c>
      <c r="L14" s="10">
        <v>10.36</v>
      </c>
      <c r="M14" s="11">
        <v>127516.17</v>
      </c>
      <c r="N14" s="21"/>
      <c r="O14" s="21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1"/>
      <c r="AI14" s="21"/>
      <c r="AJ14" s="21"/>
      <c r="AK14" s="21"/>
      <c r="AL14" s="10">
        <v>927</v>
      </c>
      <c r="AM14" s="10">
        <v>10.36</v>
      </c>
    </row>
    <row r="15" spans="1:39" ht="21" customHeight="1">
      <c r="A15" s="49" t="s">
        <v>32</v>
      </c>
      <c r="B15" s="19">
        <f t="shared" si="0"/>
        <v>0</v>
      </c>
      <c r="C15" s="1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1"/>
      <c r="AK15" s="21"/>
      <c r="AL15" s="21"/>
      <c r="AM15" s="21"/>
    </row>
    <row r="16" spans="1:39" ht="21" customHeight="1">
      <c r="A16" s="51" t="s">
        <v>33</v>
      </c>
      <c r="B16" s="19">
        <f t="shared" si="0"/>
        <v>0</v>
      </c>
      <c r="C16" s="19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1"/>
      <c r="AK16" s="21"/>
      <c r="AL16" s="21"/>
      <c r="AM16" s="21"/>
    </row>
    <row r="17" spans="1:39" ht="21" customHeight="1">
      <c r="A17" s="49" t="s">
        <v>34</v>
      </c>
      <c r="B17" s="19">
        <f t="shared" si="0"/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1"/>
      <c r="AK17" s="21"/>
      <c r="AL17" s="21"/>
      <c r="AM17" s="21"/>
    </row>
    <row r="18" spans="1:39" ht="21" customHeight="1">
      <c r="A18" s="49" t="s">
        <v>35</v>
      </c>
      <c r="B18" s="19">
        <f t="shared" si="0"/>
        <v>0</v>
      </c>
      <c r="C18" s="5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1"/>
      <c r="AK18" s="21"/>
      <c r="AL18" s="21"/>
      <c r="AM18" s="21"/>
    </row>
    <row r="19" spans="1:39" ht="21" customHeight="1">
      <c r="A19" s="53" t="s">
        <v>36</v>
      </c>
      <c r="B19" s="19">
        <f>SUM(B12:B18)</f>
        <v>141616.16999999998</v>
      </c>
      <c r="C19" s="21">
        <f aca="true" t="shared" si="1" ref="C19:AM19">SUM(C12:C18)</f>
        <v>0</v>
      </c>
      <c r="D19" s="21">
        <f t="shared" si="1"/>
        <v>0</v>
      </c>
      <c r="E19" s="21">
        <f t="shared" si="1"/>
        <v>879</v>
      </c>
      <c r="F19" s="21">
        <f t="shared" si="1"/>
        <v>10.36</v>
      </c>
      <c r="G19" s="21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  <c r="K19" s="21">
        <f t="shared" si="1"/>
        <v>927</v>
      </c>
      <c r="L19" s="21">
        <f t="shared" si="1"/>
        <v>10.36</v>
      </c>
      <c r="M19" s="21">
        <f t="shared" si="1"/>
        <v>127516.17</v>
      </c>
      <c r="N19" s="21">
        <f t="shared" si="1"/>
        <v>0</v>
      </c>
      <c r="O19" s="21">
        <f t="shared" si="1"/>
        <v>0</v>
      </c>
      <c r="P19" s="19">
        <f t="shared" si="1"/>
        <v>0</v>
      </c>
      <c r="Q19" s="19">
        <f t="shared" si="1"/>
        <v>0</v>
      </c>
      <c r="R19" s="19">
        <f t="shared" si="1"/>
        <v>0</v>
      </c>
      <c r="S19" s="19">
        <f t="shared" si="1"/>
        <v>0</v>
      </c>
      <c r="T19" s="19">
        <f t="shared" si="1"/>
        <v>0</v>
      </c>
      <c r="U19" s="19">
        <f t="shared" si="1"/>
        <v>2286</v>
      </c>
      <c r="V19" s="19">
        <f t="shared" si="1"/>
        <v>37.7536</v>
      </c>
      <c r="W19" s="19">
        <f t="shared" si="1"/>
        <v>14100</v>
      </c>
      <c r="X19" s="19">
        <f t="shared" si="1"/>
        <v>0</v>
      </c>
      <c r="Y19" s="19">
        <f t="shared" si="1"/>
        <v>0</v>
      </c>
      <c r="Z19" s="19">
        <f t="shared" si="1"/>
        <v>0</v>
      </c>
      <c r="AA19" s="19">
        <f t="shared" si="1"/>
        <v>0</v>
      </c>
      <c r="AB19" s="19">
        <f t="shared" si="1"/>
        <v>0</v>
      </c>
      <c r="AC19" s="19">
        <f t="shared" si="1"/>
        <v>0</v>
      </c>
      <c r="AD19" s="19">
        <f t="shared" si="1"/>
        <v>0</v>
      </c>
      <c r="AE19" s="19">
        <f t="shared" si="1"/>
        <v>0</v>
      </c>
      <c r="AF19" s="19">
        <f t="shared" si="1"/>
        <v>0</v>
      </c>
      <c r="AG19" s="19">
        <f t="shared" si="1"/>
        <v>0</v>
      </c>
      <c r="AH19" s="19">
        <f t="shared" si="1"/>
        <v>1979</v>
      </c>
      <c r="AI19" s="19">
        <f t="shared" si="1"/>
        <v>21.899</v>
      </c>
      <c r="AJ19" s="21">
        <f t="shared" si="1"/>
        <v>1979</v>
      </c>
      <c r="AK19" s="21">
        <f t="shared" si="1"/>
        <v>21.899</v>
      </c>
      <c r="AL19" s="21">
        <f t="shared" si="1"/>
        <v>927</v>
      </c>
      <c r="AM19" s="21">
        <f t="shared" si="1"/>
        <v>10.36</v>
      </c>
    </row>
    <row r="20" spans="1:39" ht="21" customHeight="1">
      <c r="A20" s="49" t="s">
        <v>37</v>
      </c>
      <c r="B20" s="19">
        <f>SUM(M20,W20,P20)</f>
        <v>200</v>
      </c>
      <c r="C20" s="5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19"/>
      <c r="Q20" s="19"/>
      <c r="R20" s="19"/>
      <c r="S20" s="19"/>
      <c r="T20" s="19"/>
      <c r="U20" s="19">
        <v>400</v>
      </c>
      <c r="V20" s="19">
        <v>5.4</v>
      </c>
      <c r="W20" s="19">
        <v>200</v>
      </c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1"/>
      <c r="AK20" s="21"/>
      <c r="AL20" s="21"/>
      <c r="AM20" s="21"/>
    </row>
    <row r="21" spans="1:39" ht="21" customHeight="1">
      <c r="A21" s="49" t="s">
        <v>38</v>
      </c>
      <c r="B21" s="19">
        <f aca="true" t="shared" si="2" ref="B21:B27">SUM(M21,W21,P21)</f>
        <v>2564</v>
      </c>
      <c r="C21" s="21"/>
      <c r="D21" s="21"/>
      <c r="E21" s="21">
        <v>1874</v>
      </c>
      <c r="F21" s="21">
        <v>11.77</v>
      </c>
      <c r="G21" s="21"/>
      <c r="H21" s="21"/>
      <c r="I21" s="21">
        <v>1828</v>
      </c>
      <c r="J21" s="21">
        <v>9.26</v>
      </c>
      <c r="K21" s="21">
        <v>529</v>
      </c>
      <c r="L21" s="21">
        <v>2.51</v>
      </c>
      <c r="M21" s="57"/>
      <c r="N21" s="21"/>
      <c r="O21" s="21"/>
      <c r="P21" s="19"/>
      <c r="Q21" s="19"/>
      <c r="R21" s="19"/>
      <c r="S21" s="19"/>
      <c r="T21" s="19"/>
      <c r="U21" s="19">
        <v>1538</v>
      </c>
      <c r="V21" s="19">
        <v>16.35</v>
      </c>
      <c r="W21" s="19">
        <v>2564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1"/>
      <c r="AK21" s="21"/>
      <c r="AL21" s="21">
        <v>529</v>
      </c>
      <c r="AM21" s="21">
        <v>2.51</v>
      </c>
    </row>
    <row r="22" spans="1:39" ht="21" customHeight="1">
      <c r="A22" s="49" t="s">
        <v>39</v>
      </c>
      <c r="B22" s="19">
        <f t="shared" si="2"/>
        <v>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9"/>
      <c r="Q22" s="19"/>
      <c r="R22" s="19"/>
      <c r="S22" s="19"/>
      <c r="T22" s="19"/>
      <c r="U22" s="19">
        <v>285</v>
      </c>
      <c r="V22" s="19">
        <v>5.38</v>
      </c>
      <c r="W22" s="19">
        <v>0</v>
      </c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1"/>
      <c r="AK22" s="21"/>
      <c r="AL22" s="21"/>
      <c r="AM22" s="21"/>
    </row>
    <row r="23" spans="1:39" ht="21" customHeight="1">
      <c r="A23" s="51" t="s">
        <v>40</v>
      </c>
      <c r="B23" s="54">
        <f t="shared" si="2"/>
        <v>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5"/>
    </row>
    <row r="24" spans="1:39" ht="21" customHeight="1">
      <c r="A24" s="49" t="s">
        <v>41</v>
      </c>
      <c r="B24" s="19">
        <f t="shared" si="2"/>
        <v>0</v>
      </c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ht="21" customHeight="1">
      <c r="A25" s="49" t="s">
        <v>42</v>
      </c>
      <c r="B25" s="19">
        <f t="shared" si="2"/>
        <v>0</v>
      </c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40" ht="21" customHeight="1">
      <c r="A26" s="49" t="s">
        <v>43</v>
      </c>
      <c r="B26" s="19">
        <f t="shared" si="2"/>
        <v>0</v>
      </c>
      <c r="C26" s="52"/>
      <c r="D26" s="52"/>
      <c r="E26" s="19"/>
      <c r="F26" s="19"/>
      <c r="G26" s="19"/>
      <c r="H26" s="19"/>
      <c r="I26" s="19"/>
      <c r="J26" s="19"/>
      <c r="K26" s="19"/>
      <c r="L26" s="19"/>
      <c r="M26" s="19"/>
      <c r="N26" s="49"/>
      <c r="O26" s="49"/>
      <c r="P26" s="19"/>
      <c r="Q26" s="49"/>
      <c r="R26" s="49"/>
      <c r="S26" s="49"/>
      <c r="T26" s="49"/>
      <c r="U26" s="49"/>
      <c r="V26" s="49"/>
      <c r="W26" s="4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60"/>
    </row>
    <row r="27" spans="1:39" ht="21" customHeight="1">
      <c r="A27" s="49" t="s">
        <v>44</v>
      </c>
      <c r="B27" s="19">
        <f t="shared" si="2"/>
        <v>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ht="21" customHeight="1">
      <c r="A28" s="53" t="s">
        <v>45</v>
      </c>
      <c r="B28" s="19">
        <f>SUM(B19:B27)</f>
        <v>144380.16999999998</v>
      </c>
      <c r="C28" s="19">
        <f aca="true" t="shared" si="3" ref="C28:AM28">SUM(C19:C27)</f>
        <v>0</v>
      </c>
      <c r="D28" s="19">
        <f t="shared" si="3"/>
        <v>0</v>
      </c>
      <c r="E28" s="19">
        <f t="shared" si="3"/>
        <v>2753</v>
      </c>
      <c r="F28" s="19">
        <f t="shared" si="3"/>
        <v>22.13</v>
      </c>
      <c r="G28" s="19">
        <f t="shared" si="3"/>
        <v>0</v>
      </c>
      <c r="H28" s="19">
        <f t="shared" si="3"/>
        <v>0</v>
      </c>
      <c r="I28" s="19">
        <f t="shared" si="3"/>
        <v>1828</v>
      </c>
      <c r="J28" s="19">
        <f t="shared" si="3"/>
        <v>9.26</v>
      </c>
      <c r="K28" s="19">
        <f t="shared" si="3"/>
        <v>1456</v>
      </c>
      <c r="L28" s="19">
        <f t="shared" si="3"/>
        <v>12.87</v>
      </c>
      <c r="M28" s="19">
        <f t="shared" si="3"/>
        <v>127516.17</v>
      </c>
      <c r="N28" s="19">
        <f t="shared" si="3"/>
        <v>0</v>
      </c>
      <c r="O28" s="19">
        <f t="shared" si="3"/>
        <v>0</v>
      </c>
      <c r="P28" s="19">
        <f t="shared" si="3"/>
        <v>0</v>
      </c>
      <c r="Q28" s="19">
        <f t="shared" si="3"/>
        <v>0</v>
      </c>
      <c r="R28" s="19">
        <f t="shared" si="3"/>
        <v>0</v>
      </c>
      <c r="S28" s="19">
        <f t="shared" si="3"/>
        <v>0</v>
      </c>
      <c r="T28" s="19">
        <f t="shared" si="3"/>
        <v>0</v>
      </c>
      <c r="U28" s="19">
        <f t="shared" si="3"/>
        <v>4509</v>
      </c>
      <c r="V28" s="19">
        <f t="shared" si="3"/>
        <v>64.8836</v>
      </c>
      <c r="W28" s="19">
        <f t="shared" si="3"/>
        <v>16864</v>
      </c>
      <c r="X28" s="19">
        <f t="shared" si="3"/>
        <v>0</v>
      </c>
      <c r="Y28" s="19">
        <f t="shared" si="3"/>
        <v>0</v>
      </c>
      <c r="Z28" s="19">
        <f t="shared" si="3"/>
        <v>0</v>
      </c>
      <c r="AA28" s="19">
        <f t="shared" si="3"/>
        <v>0</v>
      </c>
      <c r="AB28" s="19">
        <f t="shared" si="3"/>
        <v>0</v>
      </c>
      <c r="AC28" s="19">
        <f t="shared" si="3"/>
        <v>0</v>
      </c>
      <c r="AD28" s="19">
        <f t="shared" si="3"/>
        <v>0</v>
      </c>
      <c r="AE28" s="19">
        <f t="shared" si="3"/>
        <v>0</v>
      </c>
      <c r="AF28" s="19">
        <f t="shared" si="3"/>
        <v>0</v>
      </c>
      <c r="AG28" s="19">
        <f t="shared" si="3"/>
        <v>0</v>
      </c>
      <c r="AH28" s="19">
        <f t="shared" si="3"/>
        <v>1979</v>
      </c>
      <c r="AI28" s="19">
        <f t="shared" si="3"/>
        <v>21.899</v>
      </c>
      <c r="AJ28" s="19">
        <f t="shared" si="3"/>
        <v>1979</v>
      </c>
      <c r="AK28" s="19">
        <f t="shared" si="3"/>
        <v>21.899</v>
      </c>
      <c r="AL28" s="19">
        <f t="shared" si="3"/>
        <v>1456</v>
      </c>
      <c r="AM28" s="19">
        <f t="shared" si="3"/>
        <v>12.87</v>
      </c>
    </row>
    <row r="29" spans="1:39" ht="21" customHeight="1">
      <c r="A29" s="234" t="s">
        <v>144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</row>
    <row r="30" spans="1:39" ht="14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</row>
    <row r="31" spans="1:39" ht="14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</row>
    <row r="32" spans="1:39" ht="14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</row>
    <row r="33" spans="1:39" ht="14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</row>
    <row r="34" spans="1:39" ht="14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</row>
    <row r="35" spans="1:39" ht="14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1:39" ht="14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</row>
    <row r="37" spans="1:39" ht="14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</row>
    <row r="38" spans="1:39" ht="14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</row>
    <row r="39" spans="1:39" ht="14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</row>
    <row r="40" spans="1:39" ht="14.2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</row>
    <row r="41" spans="1:39" ht="14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</row>
    <row r="42" spans="1:39" ht="14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</row>
    <row r="43" spans="1:39" ht="14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</row>
    <row r="44" spans="1:39" ht="14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</row>
  </sheetData>
  <sheetProtection/>
  <mergeCells count="56">
    <mergeCell ref="AF7:AG8"/>
    <mergeCell ref="AH7:AI8"/>
    <mergeCell ref="AJ7:AM8"/>
    <mergeCell ref="Y9:Y10"/>
    <mergeCell ref="AF9:AF10"/>
    <mergeCell ref="AG9:AG10"/>
    <mergeCell ref="AH9:AH10"/>
    <mergeCell ref="AI9:AI10"/>
    <mergeCell ref="A4:M5"/>
    <mergeCell ref="S4:V5"/>
    <mergeCell ref="C6:M7"/>
    <mergeCell ref="N6:T7"/>
    <mergeCell ref="U7:W8"/>
    <mergeCell ref="O9:O10"/>
    <mergeCell ref="P9:P10"/>
    <mergeCell ref="U9:U10"/>
    <mergeCell ref="V9:V10"/>
    <mergeCell ref="W9:W10"/>
    <mergeCell ref="X9:X10"/>
    <mergeCell ref="AJ9:AK9"/>
    <mergeCell ref="AL9:AM9"/>
    <mergeCell ref="A29:AM29"/>
    <mergeCell ref="A6:A7"/>
    <mergeCell ref="B6:B10"/>
    <mergeCell ref="C9:C10"/>
    <mergeCell ref="D9:D10"/>
    <mergeCell ref="E9:E10"/>
    <mergeCell ref="F9:F10"/>
    <mergeCell ref="M8:M10"/>
    <mergeCell ref="Z8:AE8"/>
    <mergeCell ref="G9:H9"/>
    <mergeCell ref="I9:J9"/>
    <mergeCell ref="K9:L9"/>
    <mergeCell ref="Q9:R9"/>
    <mergeCell ref="S9:T9"/>
    <mergeCell ref="Z9:AA9"/>
    <mergeCell ref="AB9:AC9"/>
    <mergeCell ref="AD9:AE9"/>
    <mergeCell ref="N9:N10"/>
    <mergeCell ref="AF5:AG5"/>
    <mergeCell ref="AH5:AM5"/>
    <mergeCell ref="U6:AM6"/>
    <mergeCell ref="X7:AE7"/>
    <mergeCell ref="C8:D8"/>
    <mergeCell ref="E8:F8"/>
    <mergeCell ref="G8:L8"/>
    <mergeCell ref="N8:P8"/>
    <mergeCell ref="Q8:T8"/>
    <mergeCell ref="X8:Y8"/>
    <mergeCell ref="A1:AM1"/>
    <mergeCell ref="AF2:AG2"/>
    <mergeCell ref="AH2:AM2"/>
    <mergeCell ref="AF3:AG3"/>
    <mergeCell ref="AH3:AM3"/>
    <mergeCell ref="AF4:AG4"/>
    <mergeCell ref="AH4:AM4"/>
  </mergeCells>
  <printOptions/>
  <pageMargins left="0.75" right="0.75" top="1" bottom="1" header="0.51" footer="0.51"/>
  <pageSetup orientation="landscape" paperSize="9" scale="6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SheetLayoutView="100" zoomScalePageLayoutView="0" workbookViewId="0" topLeftCell="A1">
      <selection activeCell="AH13" sqref="AH13"/>
    </sheetView>
  </sheetViews>
  <sheetFormatPr defaultColWidth="9.00390625" defaultRowHeight="14.25"/>
  <cols>
    <col min="1" max="1" width="5.50390625" style="0" customWidth="1"/>
    <col min="2" max="2" width="6.00390625" style="0" customWidth="1"/>
    <col min="3" max="3" width="4.625" style="0" customWidth="1"/>
    <col min="4" max="4" width="5.00390625" style="0" customWidth="1"/>
    <col min="5" max="5" width="4.25390625" style="0" customWidth="1"/>
    <col min="6" max="7" width="3.75390625" style="0" customWidth="1"/>
    <col min="8" max="8" width="3.375" style="0" customWidth="1"/>
    <col min="9" max="10" width="3.625" style="0" customWidth="1"/>
    <col min="11" max="11" width="5.375" style="0" customWidth="1"/>
    <col min="12" max="12" width="3.875" style="0" customWidth="1"/>
    <col min="13" max="13" width="5.75390625" style="0" customWidth="1"/>
    <col min="14" max="14" width="5.375" style="0" customWidth="1"/>
    <col min="15" max="15" width="6.00390625" style="0" customWidth="1"/>
    <col min="16" max="16" width="7.375" style="0" customWidth="1"/>
    <col min="17" max="19" width="5.125" style="0" customWidth="1"/>
    <col min="20" max="20" width="5.625" style="0" customWidth="1"/>
    <col min="21" max="21" width="3.75390625" style="0" customWidth="1"/>
    <col min="22" max="22" width="3.875" style="0" customWidth="1"/>
    <col min="23" max="23" width="3.75390625" style="0" customWidth="1"/>
    <col min="24" max="24" width="4.375" style="0" customWidth="1"/>
    <col min="25" max="25" width="5.00390625" style="0" customWidth="1"/>
    <col min="26" max="26" width="5.25390625" style="0" customWidth="1"/>
    <col min="27" max="27" width="4.375" style="0" customWidth="1"/>
    <col min="28" max="28" width="4.50390625" style="0" customWidth="1"/>
    <col min="29" max="29" width="4.25390625" style="0" customWidth="1"/>
    <col min="30" max="30" width="4.875" style="0" customWidth="1"/>
    <col min="31" max="31" width="4.375" style="0" customWidth="1"/>
    <col min="32" max="32" width="3.625" style="0" customWidth="1"/>
  </cols>
  <sheetData>
    <row r="1" spans="1:32" ht="27" customHeight="1">
      <c r="A1" s="246" t="s">
        <v>145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</row>
    <row r="2" spans="1:3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6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47" t="s">
        <v>102</v>
      </c>
      <c r="AB2" s="247"/>
      <c r="AC2" s="28"/>
      <c r="AD2" s="28"/>
      <c r="AE2" s="248" t="s">
        <v>146</v>
      </c>
      <c r="AF2" s="248"/>
    </row>
    <row r="3" spans="1:32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6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47" t="s">
        <v>104</v>
      </c>
      <c r="AB3" s="247"/>
      <c r="AC3" s="28"/>
      <c r="AD3" s="28"/>
      <c r="AE3" s="248" t="s">
        <v>4</v>
      </c>
      <c r="AF3" s="248"/>
    </row>
    <row r="4" spans="1:32" ht="12" customHeight="1">
      <c r="A4" s="266" t="s">
        <v>5</v>
      </c>
      <c r="B4" s="266"/>
      <c r="C4" s="266"/>
      <c r="D4" s="266"/>
      <c r="E4" s="266"/>
      <c r="F4" s="266"/>
      <c r="G4" s="266"/>
      <c r="H4" s="266"/>
      <c r="I4" s="266"/>
      <c r="J4" s="266"/>
      <c r="K4" s="28"/>
      <c r="L4" s="29"/>
      <c r="M4" s="30"/>
      <c r="N4" s="30"/>
      <c r="O4" s="30"/>
      <c r="P4" s="30"/>
      <c r="Q4" s="274" t="s">
        <v>147</v>
      </c>
      <c r="R4" s="275"/>
      <c r="S4" s="275"/>
      <c r="T4" s="30"/>
      <c r="U4" s="28"/>
      <c r="V4" s="30"/>
      <c r="W4" s="30"/>
      <c r="X4" s="30"/>
      <c r="Y4" s="30"/>
      <c r="Z4" s="30"/>
      <c r="AA4" s="247" t="s">
        <v>105</v>
      </c>
      <c r="AB4" s="247"/>
      <c r="AC4" s="28"/>
      <c r="AD4" s="28"/>
      <c r="AE4" s="249">
        <v>43435</v>
      </c>
      <c r="AF4" s="249"/>
    </row>
    <row r="5" spans="1:32" ht="12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8"/>
      <c r="L5" s="29"/>
      <c r="M5" s="30"/>
      <c r="N5" s="30"/>
      <c r="O5" s="30"/>
      <c r="P5" s="30"/>
      <c r="Q5" s="275"/>
      <c r="R5" s="275"/>
      <c r="S5" s="275"/>
      <c r="T5" s="30"/>
      <c r="U5" s="28"/>
      <c r="V5" s="30"/>
      <c r="W5" s="30"/>
      <c r="X5" s="30"/>
      <c r="Y5" s="30"/>
      <c r="Z5" s="30"/>
      <c r="AA5" s="247" t="s">
        <v>106</v>
      </c>
      <c r="AB5" s="247"/>
      <c r="AC5" s="28"/>
      <c r="AD5" s="28"/>
      <c r="AE5" s="247" t="s">
        <v>148</v>
      </c>
      <c r="AF5" s="247"/>
    </row>
    <row r="6" spans="1:32" ht="19.5" customHeight="1">
      <c r="A6" s="260" t="s">
        <v>149</v>
      </c>
      <c r="B6" s="262" t="s">
        <v>126</v>
      </c>
      <c r="C6" s="267" t="s">
        <v>127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50" t="s">
        <v>129</v>
      </c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</row>
    <row r="7" spans="1:32" ht="21" customHeight="1">
      <c r="A7" s="261"/>
      <c r="B7" s="263"/>
      <c r="C7" s="269"/>
      <c r="D7" s="270"/>
      <c r="E7" s="270"/>
      <c r="F7" s="270"/>
      <c r="G7" s="270"/>
      <c r="H7" s="270"/>
      <c r="I7" s="270"/>
      <c r="J7" s="270"/>
      <c r="K7" s="270"/>
      <c r="L7" s="270"/>
      <c r="M7" s="271"/>
      <c r="N7" s="272" t="s">
        <v>69</v>
      </c>
      <c r="O7" s="252"/>
      <c r="P7" s="252"/>
      <c r="Q7" s="251" t="s">
        <v>130</v>
      </c>
      <c r="R7" s="252"/>
      <c r="S7" s="252"/>
      <c r="T7" s="252"/>
      <c r="U7" s="252"/>
      <c r="V7" s="252"/>
      <c r="W7" s="252"/>
      <c r="X7" s="252"/>
      <c r="Y7" s="272" t="s">
        <v>150</v>
      </c>
      <c r="Z7" s="272"/>
      <c r="AA7" s="251" t="s">
        <v>108</v>
      </c>
      <c r="AB7" s="251"/>
      <c r="AC7" s="265" t="s">
        <v>131</v>
      </c>
      <c r="AD7" s="265"/>
      <c r="AE7" s="265"/>
      <c r="AF7" s="265"/>
    </row>
    <row r="8" spans="1:32" ht="36.75" customHeight="1">
      <c r="A8" s="2"/>
      <c r="B8" s="263"/>
      <c r="C8" s="253" t="s">
        <v>132</v>
      </c>
      <c r="D8" s="254"/>
      <c r="E8" s="255" t="s">
        <v>133</v>
      </c>
      <c r="F8" s="256"/>
      <c r="G8" s="257" t="s">
        <v>134</v>
      </c>
      <c r="H8" s="257"/>
      <c r="I8" s="257"/>
      <c r="J8" s="257"/>
      <c r="K8" s="257"/>
      <c r="L8" s="257"/>
      <c r="M8" s="250" t="s">
        <v>76</v>
      </c>
      <c r="N8" s="258"/>
      <c r="O8" s="258"/>
      <c r="P8" s="258"/>
      <c r="Q8" s="250" t="s">
        <v>16</v>
      </c>
      <c r="R8" s="250"/>
      <c r="S8" s="250" t="s">
        <v>18</v>
      </c>
      <c r="T8" s="258"/>
      <c r="U8" s="258"/>
      <c r="V8" s="258"/>
      <c r="W8" s="258"/>
      <c r="X8" s="258"/>
      <c r="Y8" s="250"/>
      <c r="Z8" s="250"/>
      <c r="AA8" s="273"/>
      <c r="AB8" s="273"/>
      <c r="AC8" s="257"/>
      <c r="AD8" s="257"/>
      <c r="AE8" s="257"/>
      <c r="AF8" s="257"/>
    </row>
    <row r="9" spans="1:32" ht="48" customHeight="1">
      <c r="A9" s="2"/>
      <c r="B9" s="263"/>
      <c r="C9" s="264" t="s">
        <v>135</v>
      </c>
      <c r="D9" s="264" t="s">
        <v>136</v>
      </c>
      <c r="E9" s="264" t="s">
        <v>135</v>
      </c>
      <c r="F9" s="264" t="s">
        <v>136</v>
      </c>
      <c r="G9" s="257" t="s">
        <v>137</v>
      </c>
      <c r="H9" s="257"/>
      <c r="I9" s="257" t="s">
        <v>138</v>
      </c>
      <c r="J9" s="257"/>
      <c r="K9" s="257" t="s">
        <v>139</v>
      </c>
      <c r="L9" s="257"/>
      <c r="M9" s="250"/>
      <c r="N9" s="250" t="s">
        <v>74</v>
      </c>
      <c r="O9" s="250" t="s">
        <v>110</v>
      </c>
      <c r="P9" s="250" t="s">
        <v>111</v>
      </c>
      <c r="Q9" s="250" t="s">
        <v>74</v>
      </c>
      <c r="R9" s="250" t="s">
        <v>75</v>
      </c>
      <c r="S9" s="250" t="s">
        <v>79</v>
      </c>
      <c r="T9" s="250"/>
      <c r="U9" s="250" t="s">
        <v>80</v>
      </c>
      <c r="V9" s="250"/>
      <c r="W9" s="250" t="s">
        <v>81</v>
      </c>
      <c r="X9" s="250"/>
      <c r="Y9" s="250" t="s">
        <v>74</v>
      </c>
      <c r="Z9" s="250" t="s">
        <v>75</v>
      </c>
      <c r="AA9" s="250" t="s">
        <v>74</v>
      </c>
      <c r="AB9" s="250" t="s">
        <v>75</v>
      </c>
      <c r="AC9" s="255" t="s">
        <v>141</v>
      </c>
      <c r="AD9" s="256"/>
      <c r="AE9" s="255" t="s">
        <v>142</v>
      </c>
      <c r="AF9" s="256"/>
    </row>
    <row r="10" spans="1:32" ht="42.75" customHeight="1">
      <c r="A10" s="5" t="s">
        <v>60</v>
      </c>
      <c r="B10" s="263"/>
      <c r="C10" s="265"/>
      <c r="D10" s="265"/>
      <c r="E10" s="265"/>
      <c r="F10" s="265"/>
      <c r="G10" s="3" t="s">
        <v>74</v>
      </c>
      <c r="H10" s="3" t="s">
        <v>83</v>
      </c>
      <c r="I10" s="3" t="s">
        <v>74</v>
      </c>
      <c r="J10" s="3" t="s">
        <v>83</v>
      </c>
      <c r="K10" s="3" t="s">
        <v>143</v>
      </c>
      <c r="L10" s="3" t="s">
        <v>83</v>
      </c>
      <c r="M10" s="250"/>
      <c r="N10" s="250"/>
      <c r="O10" s="250"/>
      <c r="P10" s="250"/>
      <c r="Q10" s="250"/>
      <c r="R10" s="250"/>
      <c r="S10" s="31" t="s">
        <v>74</v>
      </c>
      <c r="T10" s="31" t="s">
        <v>120</v>
      </c>
      <c r="U10" s="31" t="s">
        <v>74</v>
      </c>
      <c r="V10" s="31" t="s">
        <v>120</v>
      </c>
      <c r="W10" s="31" t="s">
        <v>74</v>
      </c>
      <c r="X10" s="31" t="s">
        <v>120</v>
      </c>
      <c r="Y10" s="250"/>
      <c r="Z10" s="250"/>
      <c r="AA10" s="250"/>
      <c r="AB10" s="250"/>
      <c r="AC10" s="4" t="s">
        <v>74</v>
      </c>
      <c r="AD10" s="4" t="s">
        <v>75</v>
      </c>
      <c r="AE10" s="4" t="s">
        <v>143</v>
      </c>
      <c r="AF10" s="4" t="s">
        <v>75</v>
      </c>
    </row>
    <row r="11" spans="1:32" ht="14.25">
      <c r="A11" s="6" t="s">
        <v>27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7">
        <v>15</v>
      </c>
      <c r="Q11" s="7">
        <v>16</v>
      </c>
      <c r="R11" s="7">
        <v>17</v>
      </c>
      <c r="S11" s="7">
        <v>18</v>
      </c>
      <c r="T11" s="7">
        <v>19</v>
      </c>
      <c r="U11" s="7">
        <v>20</v>
      </c>
      <c r="V11" s="7">
        <v>21</v>
      </c>
      <c r="W11" s="7">
        <v>22</v>
      </c>
      <c r="X11" s="7">
        <v>23</v>
      </c>
      <c r="Y11" s="7">
        <v>24</v>
      </c>
      <c r="Z11" s="7">
        <v>25</v>
      </c>
      <c r="AA11" s="7">
        <v>26</v>
      </c>
      <c r="AB11" s="7">
        <v>27</v>
      </c>
      <c r="AC11" s="7">
        <v>28</v>
      </c>
      <c r="AD11" s="7">
        <v>29</v>
      </c>
      <c r="AE11" s="7">
        <v>30</v>
      </c>
      <c r="AF11" s="7">
        <v>31</v>
      </c>
    </row>
    <row r="12" spans="1:32" ht="14.25">
      <c r="A12" s="8" t="s">
        <v>29</v>
      </c>
      <c r="B12" s="7">
        <f>SUM(M12,P12)</f>
        <v>6473</v>
      </c>
      <c r="C12" s="7"/>
      <c r="D12" s="9"/>
      <c r="E12" s="10"/>
      <c r="F12" s="10"/>
      <c r="G12" s="11"/>
      <c r="H12" s="11"/>
      <c r="I12" s="11"/>
      <c r="J12" s="11"/>
      <c r="K12" s="11"/>
      <c r="L12" s="11"/>
      <c r="M12" s="11"/>
      <c r="N12" s="11">
        <v>289</v>
      </c>
      <c r="O12" s="9">
        <v>5.51906</v>
      </c>
      <c r="P12" s="11">
        <v>6473</v>
      </c>
      <c r="Q12" s="11">
        <v>289</v>
      </c>
      <c r="R12" s="9">
        <v>5.51906</v>
      </c>
      <c r="S12" s="11">
        <v>289</v>
      </c>
      <c r="T12" s="9">
        <v>5.51906</v>
      </c>
      <c r="U12" s="11"/>
      <c r="V12" s="11"/>
      <c r="W12" s="11"/>
      <c r="X12" s="11"/>
      <c r="Y12" s="11"/>
      <c r="Z12" s="9"/>
      <c r="AA12" s="14"/>
      <c r="AB12" s="14"/>
      <c r="AC12" s="11"/>
      <c r="AD12" s="11"/>
      <c r="AE12" s="11"/>
      <c r="AF12" s="11"/>
    </row>
    <row r="13" spans="1:32" ht="14.25">
      <c r="A13" s="8" t="s">
        <v>30</v>
      </c>
      <c r="B13" s="7">
        <f aca="true" t="shared" si="0" ref="B13:B27">SUM(M13,P13)</f>
        <v>2001284.85</v>
      </c>
      <c r="C13" s="12"/>
      <c r="D13" s="13"/>
      <c r="E13" s="14">
        <v>7275</v>
      </c>
      <c r="F13" s="14">
        <v>100</v>
      </c>
      <c r="G13" s="14"/>
      <c r="H13" s="14"/>
      <c r="I13" s="14"/>
      <c r="J13" s="14"/>
      <c r="K13" s="14">
        <v>11297</v>
      </c>
      <c r="L13" s="14">
        <v>100</v>
      </c>
      <c r="M13" s="14">
        <v>1972014</v>
      </c>
      <c r="N13" s="14">
        <v>11382</v>
      </c>
      <c r="O13" s="13">
        <v>177.12</v>
      </c>
      <c r="P13" s="14">
        <v>29270.85</v>
      </c>
      <c r="Q13" s="14"/>
      <c r="R13" s="14"/>
      <c r="S13" s="14"/>
      <c r="T13" s="14"/>
      <c r="U13" s="14"/>
      <c r="V13" s="14"/>
      <c r="W13" s="14"/>
      <c r="X13" s="14"/>
      <c r="Y13" s="14">
        <v>1527</v>
      </c>
      <c r="Z13" s="13">
        <v>22.4</v>
      </c>
      <c r="AA13" s="14">
        <v>1725</v>
      </c>
      <c r="AB13" s="14">
        <v>25.85</v>
      </c>
      <c r="AC13" s="14"/>
      <c r="AD13" s="14"/>
      <c r="AE13" s="14">
        <v>11297</v>
      </c>
      <c r="AF13" s="14">
        <v>100</v>
      </c>
    </row>
    <row r="14" spans="1:32" ht="14.25">
      <c r="A14" s="8" t="s">
        <v>31</v>
      </c>
      <c r="B14" s="7">
        <f t="shared" si="0"/>
        <v>1200</v>
      </c>
      <c r="C14" s="15"/>
      <c r="D14" s="16"/>
      <c r="E14" s="10"/>
      <c r="F14" s="10"/>
      <c r="G14" s="11"/>
      <c r="H14" s="11"/>
      <c r="I14" s="11"/>
      <c r="J14" s="11"/>
      <c r="K14" s="10"/>
      <c r="L14" s="10"/>
      <c r="M14" s="11"/>
      <c r="N14" s="21">
        <v>11794</v>
      </c>
      <c r="O14" s="20">
        <v>212.91</v>
      </c>
      <c r="P14" s="11">
        <v>1200</v>
      </c>
      <c r="Q14" s="11"/>
      <c r="R14" s="11"/>
      <c r="S14" s="11"/>
      <c r="T14" s="11"/>
      <c r="U14" s="11"/>
      <c r="V14" s="11"/>
      <c r="W14" s="11"/>
      <c r="X14" s="11"/>
      <c r="Y14" s="11"/>
      <c r="Z14" s="9"/>
      <c r="AA14" s="11"/>
      <c r="AB14" s="11"/>
      <c r="AC14" s="11"/>
      <c r="AD14" s="9"/>
      <c r="AE14" s="10"/>
      <c r="AF14" s="10"/>
    </row>
    <row r="15" spans="1:32" ht="14.25">
      <c r="A15" s="8" t="s">
        <v>32</v>
      </c>
      <c r="B15" s="7">
        <f t="shared" si="0"/>
        <v>254800.39525</v>
      </c>
      <c r="C15" s="7">
        <v>251</v>
      </c>
      <c r="D15" s="9">
        <v>0.25991</v>
      </c>
      <c r="E15" s="10">
        <v>1009</v>
      </c>
      <c r="F15" s="10">
        <v>27.32</v>
      </c>
      <c r="G15" s="11"/>
      <c r="H15" s="11"/>
      <c r="I15" s="11"/>
      <c r="J15" s="11"/>
      <c r="K15" s="10">
        <v>1170</v>
      </c>
      <c r="L15" s="10">
        <v>27.32</v>
      </c>
      <c r="M15" s="11">
        <v>160633.39525</v>
      </c>
      <c r="N15" s="11">
        <v>14189</v>
      </c>
      <c r="O15" s="9">
        <v>256.2325</v>
      </c>
      <c r="P15" s="11">
        <v>94167</v>
      </c>
      <c r="Q15" s="11"/>
      <c r="R15" s="11"/>
      <c r="S15" s="11"/>
      <c r="T15" s="11"/>
      <c r="U15" s="11"/>
      <c r="V15" s="11"/>
      <c r="W15" s="11"/>
      <c r="X15" s="11"/>
      <c r="Y15" s="11">
        <v>1940</v>
      </c>
      <c r="Z15" s="9">
        <v>36.7943</v>
      </c>
      <c r="AA15" s="11">
        <v>1520</v>
      </c>
      <c r="AB15" s="9">
        <v>25.9618</v>
      </c>
      <c r="AC15" s="11">
        <v>1729</v>
      </c>
      <c r="AD15" s="9">
        <v>17.6193</v>
      </c>
      <c r="AE15" s="11">
        <v>1170</v>
      </c>
      <c r="AF15" s="11">
        <v>27.32</v>
      </c>
    </row>
    <row r="16" spans="1:32" ht="14.25">
      <c r="A16" s="17" t="s">
        <v>33</v>
      </c>
      <c r="B16" s="7">
        <f t="shared" si="0"/>
        <v>0</v>
      </c>
      <c r="C16" s="7"/>
      <c r="D16" s="9"/>
      <c r="E16" s="10"/>
      <c r="F16" s="18"/>
      <c r="G16" s="11"/>
      <c r="H16" s="11"/>
      <c r="I16" s="11"/>
      <c r="J16" s="11"/>
      <c r="K16" s="11"/>
      <c r="L16" s="11"/>
      <c r="M16" s="11"/>
      <c r="N16" s="11">
        <v>834</v>
      </c>
      <c r="O16" s="9">
        <f>23.0848-4.913</f>
        <v>18.1718</v>
      </c>
      <c r="P16" s="11">
        <v>0</v>
      </c>
      <c r="Q16" s="11"/>
      <c r="R16" s="11"/>
      <c r="S16" s="11"/>
      <c r="T16" s="11"/>
      <c r="U16" s="11"/>
      <c r="V16" s="11"/>
      <c r="W16" s="11"/>
      <c r="X16" s="11"/>
      <c r="Y16" s="11"/>
      <c r="Z16" s="9"/>
      <c r="AA16" s="38"/>
      <c r="AB16" s="9"/>
      <c r="AC16" s="38"/>
      <c r="AD16" s="9"/>
      <c r="AE16" s="11"/>
      <c r="AF16" s="11"/>
    </row>
    <row r="17" spans="1:32" ht="14.25">
      <c r="A17" s="8" t="s">
        <v>34</v>
      </c>
      <c r="B17" s="7">
        <f t="shared" si="0"/>
        <v>13438</v>
      </c>
      <c r="C17" s="7"/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>
        <v>6521</v>
      </c>
      <c r="O17" s="9">
        <v>93.93</v>
      </c>
      <c r="P17" s="11">
        <v>13438</v>
      </c>
      <c r="Q17" s="11"/>
      <c r="R17" s="11"/>
      <c r="S17" s="11"/>
      <c r="T17" s="11"/>
      <c r="U17" s="11"/>
      <c r="V17" s="11"/>
      <c r="W17" s="11"/>
      <c r="X17" s="11"/>
      <c r="Y17" s="11">
        <v>1108</v>
      </c>
      <c r="Z17" s="9">
        <v>16.98</v>
      </c>
      <c r="AA17" s="11"/>
      <c r="AB17" s="9"/>
      <c r="AC17" s="11"/>
      <c r="AD17" s="9"/>
      <c r="AE17" s="11"/>
      <c r="AF17" s="11"/>
    </row>
    <row r="18" spans="1:32" ht="14.25">
      <c r="A18" s="8" t="s">
        <v>35</v>
      </c>
      <c r="B18" s="7">
        <f t="shared" si="0"/>
        <v>0</v>
      </c>
      <c r="C18" s="19"/>
      <c r="D18" s="20"/>
      <c r="E18" s="21"/>
      <c r="F18" s="21"/>
      <c r="G18" s="21"/>
      <c r="H18" s="21"/>
      <c r="I18" s="21"/>
      <c r="J18" s="21"/>
      <c r="K18" s="21"/>
      <c r="L18" s="21"/>
      <c r="M18" s="11"/>
      <c r="N18" s="11"/>
      <c r="O18" s="32"/>
      <c r="P18" s="33"/>
      <c r="Q18" s="11"/>
      <c r="R18" s="11"/>
      <c r="S18" s="11"/>
      <c r="T18" s="11"/>
      <c r="U18" s="11"/>
      <c r="V18" s="11"/>
      <c r="W18" s="11"/>
      <c r="X18" s="11"/>
      <c r="Y18" s="11"/>
      <c r="Z18" s="9"/>
      <c r="AA18" s="11"/>
      <c r="AB18" s="9"/>
      <c r="AC18" s="11"/>
      <c r="AD18" s="9"/>
      <c r="AE18" s="21"/>
      <c r="AF18" s="21"/>
    </row>
    <row r="19" spans="1:32" ht="14.25">
      <c r="A19" s="22" t="s">
        <v>36</v>
      </c>
      <c r="B19" s="7">
        <f>SUM(B12:B18)</f>
        <v>2277196.24525</v>
      </c>
      <c r="C19" s="7">
        <f aca="true" t="shared" si="1" ref="C19:AF19">SUM(C12:C18)</f>
        <v>251</v>
      </c>
      <c r="D19" s="23">
        <f t="shared" si="1"/>
        <v>0.25991</v>
      </c>
      <c r="E19" s="24">
        <f t="shared" si="1"/>
        <v>8284</v>
      </c>
      <c r="F19" s="24">
        <f t="shared" si="1"/>
        <v>127.32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12467</v>
      </c>
      <c r="L19" s="24">
        <f t="shared" si="1"/>
        <v>127.32</v>
      </c>
      <c r="M19" s="24">
        <f t="shared" si="1"/>
        <v>2132647.39525</v>
      </c>
      <c r="N19" s="24">
        <f t="shared" si="1"/>
        <v>45009</v>
      </c>
      <c r="O19" s="23">
        <f t="shared" si="1"/>
        <v>763.88336</v>
      </c>
      <c r="P19" s="24">
        <f t="shared" si="1"/>
        <v>144548.85</v>
      </c>
      <c r="Q19" s="24">
        <f t="shared" si="1"/>
        <v>289</v>
      </c>
      <c r="R19" s="24">
        <f t="shared" si="1"/>
        <v>5.51906</v>
      </c>
      <c r="S19" s="24">
        <f t="shared" si="1"/>
        <v>289</v>
      </c>
      <c r="T19" s="24">
        <f t="shared" si="1"/>
        <v>5.51906</v>
      </c>
      <c r="U19" s="24">
        <f t="shared" si="1"/>
        <v>0</v>
      </c>
      <c r="V19" s="24">
        <f t="shared" si="1"/>
        <v>0</v>
      </c>
      <c r="W19" s="24">
        <f t="shared" si="1"/>
        <v>0</v>
      </c>
      <c r="X19" s="24">
        <f t="shared" si="1"/>
        <v>0</v>
      </c>
      <c r="Y19" s="24">
        <f t="shared" si="1"/>
        <v>4575</v>
      </c>
      <c r="Z19" s="23">
        <f t="shared" si="1"/>
        <v>76.1743</v>
      </c>
      <c r="AA19" s="24">
        <f t="shared" si="1"/>
        <v>3245</v>
      </c>
      <c r="AB19" s="23">
        <f t="shared" si="1"/>
        <v>51.811800000000005</v>
      </c>
      <c r="AC19" s="24">
        <f t="shared" si="1"/>
        <v>1729</v>
      </c>
      <c r="AD19" s="23">
        <f t="shared" si="1"/>
        <v>17.6193</v>
      </c>
      <c r="AE19" s="24">
        <f t="shared" si="1"/>
        <v>12467</v>
      </c>
      <c r="AF19" s="24">
        <f t="shared" si="1"/>
        <v>127.32</v>
      </c>
    </row>
    <row r="20" spans="1:32" ht="14.25">
      <c r="A20" s="8" t="s">
        <v>37</v>
      </c>
      <c r="B20" s="7">
        <f t="shared" si="0"/>
        <v>31074</v>
      </c>
      <c r="C20" s="7"/>
      <c r="D20" s="9"/>
      <c r="E20" s="11">
        <v>138</v>
      </c>
      <c r="F20" s="11">
        <v>2.7449</v>
      </c>
      <c r="G20" s="11"/>
      <c r="H20" s="11"/>
      <c r="I20" s="11"/>
      <c r="J20" s="11"/>
      <c r="K20" s="33">
        <v>325</v>
      </c>
      <c r="L20" s="33">
        <v>2.7449</v>
      </c>
      <c r="M20" s="11">
        <v>29054</v>
      </c>
      <c r="N20" s="11">
        <v>2723</v>
      </c>
      <c r="O20" s="9">
        <v>48.17</v>
      </c>
      <c r="P20" s="11">
        <v>2020</v>
      </c>
      <c r="Q20" s="11"/>
      <c r="R20" s="11"/>
      <c r="S20" s="11"/>
      <c r="T20" s="11"/>
      <c r="U20" s="11"/>
      <c r="V20" s="11"/>
      <c r="W20" s="11"/>
      <c r="X20" s="11"/>
      <c r="Y20" s="11"/>
      <c r="Z20" s="9"/>
      <c r="AA20" s="11"/>
      <c r="AB20" s="9"/>
      <c r="AC20" s="11"/>
      <c r="AD20" s="9"/>
      <c r="AE20" s="33">
        <v>325</v>
      </c>
      <c r="AF20" s="33">
        <v>2.74</v>
      </c>
    </row>
    <row r="21" spans="1:32" ht="14.25">
      <c r="A21" s="8" t="s">
        <v>38</v>
      </c>
      <c r="B21" s="7">
        <f t="shared" si="0"/>
        <v>1237</v>
      </c>
      <c r="C21" s="7"/>
      <c r="D21" s="9"/>
      <c r="E21" s="11"/>
      <c r="F21" s="11"/>
      <c r="G21" s="11"/>
      <c r="H21" s="11"/>
      <c r="I21" s="11"/>
      <c r="J21" s="11"/>
      <c r="K21" s="11"/>
      <c r="L21" s="11"/>
      <c r="M21" s="11"/>
      <c r="N21" s="11">
        <v>3616</v>
      </c>
      <c r="O21" s="9">
        <v>50.84</v>
      </c>
      <c r="P21" s="11">
        <v>1237</v>
      </c>
      <c r="Q21" s="11"/>
      <c r="R21" s="11"/>
      <c r="S21" s="11"/>
      <c r="T21" s="11"/>
      <c r="U21" s="11"/>
      <c r="V21" s="11"/>
      <c r="W21" s="11"/>
      <c r="X21" s="11"/>
      <c r="Y21" s="11"/>
      <c r="Z21" s="9"/>
      <c r="AA21" s="11"/>
      <c r="AB21" s="9"/>
      <c r="AC21" s="11"/>
      <c r="AD21" s="9"/>
      <c r="AE21" s="11"/>
      <c r="AF21" s="11"/>
    </row>
    <row r="22" spans="1:32" ht="14.25">
      <c r="A22" s="8" t="s">
        <v>39</v>
      </c>
      <c r="B22" s="7">
        <f t="shared" si="0"/>
        <v>268027.1</v>
      </c>
      <c r="C22" s="7"/>
      <c r="D22" s="9"/>
      <c r="E22" s="11">
        <v>46</v>
      </c>
      <c r="F22" s="11">
        <v>0.6</v>
      </c>
      <c r="G22" s="11"/>
      <c r="H22" s="11"/>
      <c r="I22" s="11"/>
      <c r="J22" s="11"/>
      <c r="K22" s="11">
        <v>2518</v>
      </c>
      <c r="L22" s="11">
        <v>0.6</v>
      </c>
      <c r="M22" s="11">
        <v>266027.1</v>
      </c>
      <c r="N22" s="11">
        <v>3024</v>
      </c>
      <c r="O22" s="9">
        <v>52.9375</v>
      </c>
      <c r="P22" s="11">
        <v>2000</v>
      </c>
      <c r="Q22" s="11"/>
      <c r="R22" s="11"/>
      <c r="S22" s="11"/>
      <c r="T22" s="11"/>
      <c r="U22" s="11"/>
      <c r="V22" s="11"/>
      <c r="W22" s="11"/>
      <c r="X22" s="11"/>
      <c r="Y22" s="11"/>
      <c r="Z22" s="9"/>
      <c r="AA22" s="11"/>
      <c r="AB22" s="9"/>
      <c r="AC22" s="11"/>
      <c r="AD22" s="9"/>
      <c r="AE22" s="11">
        <v>2518</v>
      </c>
      <c r="AF22" s="11">
        <v>0.6</v>
      </c>
    </row>
    <row r="23" spans="1:32" ht="14.25">
      <c r="A23" s="8" t="s">
        <v>40</v>
      </c>
      <c r="B23" s="7">
        <f t="shared" si="0"/>
        <v>2250</v>
      </c>
      <c r="C23" s="12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34">
        <v>674</v>
      </c>
      <c r="O23" s="34">
        <v>9.49</v>
      </c>
      <c r="P23" s="34">
        <v>2250</v>
      </c>
      <c r="Q23" s="36"/>
      <c r="R23" s="36"/>
      <c r="S23" s="36"/>
      <c r="T23" s="36"/>
      <c r="U23" s="36"/>
      <c r="V23" s="36"/>
      <c r="W23" s="36"/>
      <c r="X23" s="36"/>
      <c r="Y23" s="36">
        <v>674</v>
      </c>
      <c r="Z23" s="39">
        <v>9.4891</v>
      </c>
      <c r="AA23" s="36">
        <v>200</v>
      </c>
      <c r="AB23" s="39">
        <v>2.6082</v>
      </c>
      <c r="AC23" s="34">
        <v>796</v>
      </c>
      <c r="AD23" s="39">
        <v>12.84</v>
      </c>
      <c r="AE23" s="14"/>
      <c r="AF23" s="14"/>
    </row>
    <row r="24" spans="1:32" ht="14.25">
      <c r="A24" s="8" t="s">
        <v>41</v>
      </c>
      <c r="B24" s="7">
        <f t="shared" si="0"/>
        <v>38344.800486486485</v>
      </c>
      <c r="C24" s="7"/>
      <c r="D24" s="9"/>
      <c r="E24" s="11">
        <v>937</v>
      </c>
      <c r="F24" s="11">
        <v>9</v>
      </c>
      <c r="G24" s="11"/>
      <c r="H24" s="11"/>
      <c r="I24" s="11"/>
      <c r="J24" s="11"/>
      <c r="K24" s="11">
        <v>951</v>
      </c>
      <c r="L24" s="11">
        <v>9</v>
      </c>
      <c r="M24" s="11">
        <v>38344.800486486485</v>
      </c>
      <c r="N24" s="11">
        <v>4982</v>
      </c>
      <c r="O24" s="9">
        <v>72.3051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9"/>
      <c r="AA24" s="11"/>
      <c r="AB24" s="9"/>
      <c r="AC24" s="11"/>
      <c r="AD24" s="9"/>
      <c r="AE24" s="11">
        <v>951</v>
      </c>
      <c r="AF24" s="11">
        <v>9</v>
      </c>
    </row>
    <row r="25" spans="1:32" ht="14.25">
      <c r="A25" s="8" t="s">
        <v>42</v>
      </c>
      <c r="B25" s="7">
        <f t="shared" si="0"/>
        <v>3500</v>
      </c>
      <c r="C25" s="12"/>
      <c r="D25" s="13"/>
      <c r="E25" s="11"/>
      <c r="F25" s="11"/>
      <c r="G25" s="11"/>
      <c r="H25" s="11"/>
      <c r="I25" s="11"/>
      <c r="J25" s="11"/>
      <c r="K25" s="11"/>
      <c r="L25" s="11"/>
      <c r="M25" s="11"/>
      <c r="N25" s="11">
        <v>6037</v>
      </c>
      <c r="O25" s="9">
        <v>73.3345</v>
      </c>
      <c r="P25" s="14">
        <v>3500</v>
      </c>
      <c r="Q25" s="21">
        <v>492</v>
      </c>
      <c r="R25" s="21">
        <v>4.9345</v>
      </c>
      <c r="S25" s="21">
        <v>492</v>
      </c>
      <c r="T25" s="21">
        <v>4.9345</v>
      </c>
      <c r="U25" s="11"/>
      <c r="V25" s="9"/>
      <c r="W25" s="14"/>
      <c r="X25" s="11"/>
      <c r="Y25" s="11"/>
      <c r="Z25" s="9"/>
      <c r="AA25" s="11"/>
      <c r="AB25" s="9"/>
      <c r="AC25" s="11"/>
      <c r="AD25" s="9"/>
      <c r="AE25" s="11"/>
      <c r="AF25" s="11"/>
    </row>
    <row r="26" spans="1:32" ht="14.25">
      <c r="A26" s="8" t="s">
        <v>43</v>
      </c>
      <c r="B26" s="7">
        <f t="shared" si="0"/>
        <v>5436.57</v>
      </c>
      <c r="C26" s="12"/>
      <c r="D26" s="13"/>
      <c r="E26" s="14">
        <v>28</v>
      </c>
      <c r="F26" s="14">
        <v>0.3658</v>
      </c>
      <c r="G26" s="14"/>
      <c r="H26" s="14"/>
      <c r="I26" s="14"/>
      <c r="J26" s="14"/>
      <c r="K26" s="14">
        <v>45</v>
      </c>
      <c r="L26" s="14">
        <v>0.3658</v>
      </c>
      <c r="M26" s="14">
        <v>2496.57</v>
      </c>
      <c r="N26" s="14">
        <v>2254</v>
      </c>
      <c r="O26" s="13">
        <v>35.92</v>
      </c>
      <c r="P26" s="14">
        <v>2940</v>
      </c>
      <c r="Q26" s="14"/>
      <c r="R26" s="37"/>
      <c r="S26" s="14"/>
      <c r="T26" s="37"/>
      <c r="U26" s="14"/>
      <c r="V26" s="14"/>
      <c r="W26" s="14"/>
      <c r="X26" s="14"/>
      <c r="Y26" s="14"/>
      <c r="Z26" s="13"/>
      <c r="AA26" s="14">
        <v>446</v>
      </c>
      <c r="AB26" s="13">
        <v>6.32</v>
      </c>
      <c r="AC26" s="14">
        <v>446</v>
      </c>
      <c r="AD26" s="13">
        <v>6.32</v>
      </c>
      <c r="AE26" s="14">
        <v>45</v>
      </c>
      <c r="AF26" s="14">
        <v>0.3658</v>
      </c>
    </row>
    <row r="27" spans="1:33" ht="14.25">
      <c r="A27" s="8" t="s">
        <v>44</v>
      </c>
      <c r="B27" s="7">
        <f t="shared" si="0"/>
        <v>3000</v>
      </c>
      <c r="C27" s="7"/>
      <c r="D27" s="25"/>
      <c r="E27" s="7"/>
      <c r="F27" s="7"/>
      <c r="G27" s="7"/>
      <c r="H27" s="7"/>
      <c r="I27" s="7"/>
      <c r="J27" s="7"/>
      <c r="K27" s="7"/>
      <c r="L27" s="7"/>
      <c r="M27" s="7"/>
      <c r="N27" s="7">
        <v>776</v>
      </c>
      <c r="O27" s="35">
        <v>13.4745</v>
      </c>
      <c r="P27" s="7">
        <v>3000</v>
      </c>
      <c r="Q27" s="7"/>
      <c r="R27" s="7"/>
      <c r="S27" s="7"/>
      <c r="T27" s="7"/>
      <c r="U27" s="7"/>
      <c r="V27" s="7"/>
      <c r="W27" s="7"/>
      <c r="X27" s="7"/>
      <c r="Y27" s="7"/>
      <c r="Z27" s="25"/>
      <c r="AA27" s="7">
        <v>463</v>
      </c>
      <c r="AB27" s="7">
        <v>5.67</v>
      </c>
      <c r="AC27" s="7">
        <v>463</v>
      </c>
      <c r="AD27" s="25">
        <v>5.67</v>
      </c>
      <c r="AE27" s="7"/>
      <c r="AF27" s="7"/>
      <c r="AG27" s="41"/>
    </row>
    <row r="28" spans="1:32" ht="21" customHeight="1">
      <c r="A28" s="22" t="s">
        <v>45</v>
      </c>
      <c r="B28" s="7">
        <f>SUM(B19:B27)</f>
        <v>2630065.7157364865</v>
      </c>
      <c r="C28" s="7">
        <f aca="true" t="shared" si="2" ref="C28:AF28">SUM(C19:C27)</f>
        <v>251</v>
      </c>
      <c r="D28" s="25">
        <f t="shared" si="2"/>
        <v>0.25991</v>
      </c>
      <c r="E28" s="7">
        <f t="shared" si="2"/>
        <v>9433</v>
      </c>
      <c r="F28" s="7">
        <f t="shared" si="2"/>
        <v>140.0307</v>
      </c>
      <c r="G28" s="7">
        <f t="shared" si="2"/>
        <v>0</v>
      </c>
      <c r="H28" s="7">
        <f t="shared" si="2"/>
        <v>0</v>
      </c>
      <c r="I28" s="7">
        <f t="shared" si="2"/>
        <v>0</v>
      </c>
      <c r="J28" s="7">
        <f t="shared" si="2"/>
        <v>0</v>
      </c>
      <c r="K28" s="7">
        <f t="shared" si="2"/>
        <v>16306</v>
      </c>
      <c r="L28" s="7">
        <f t="shared" si="2"/>
        <v>140.0307</v>
      </c>
      <c r="M28" s="7">
        <f t="shared" si="2"/>
        <v>2468569.8657364864</v>
      </c>
      <c r="N28" s="7">
        <f t="shared" si="2"/>
        <v>69095</v>
      </c>
      <c r="O28" s="7">
        <f t="shared" si="2"/>
        <v>1120.3549600000001</v>
      </c>
      <c r="P28" s="7">
        <f t="shared" si="2"/>
        <v>161495.85</v>
      </c>
      <c r="Q28" s="7">
        <f t="shared" si="2"/>
        <v>781</v>
      </c>
      <c r="R28" s="7">
        <f t="shared" si="2"/>
        <v>10.45356</v>
      </c>
      <c r="S28" s="7">
        <f t="shared" si="2"/>
        <v>781</v>
      </c>
      <c r="T28" s="7">
        <f t="shared" si="2"/>
        <v>10.45356</v>
      </c>
      <c r="U28" s="7">
        <f t="shared" si="2"/>
        <v>0</v>
      </c>
      <c r="V28" s="7">
        <f t="shared" si="2"/>
        <v>0</v>
      </c>
      <c r="W28" s="7">
        <f t="shared" si="2"/>
        <v>0</v>
      </c>
      <c r="X28" s="7">
        <f t="shared" si="2"/>
        <v>0</v>
      </c>
      <c r="Y28" s="7">
        <f t="shared" si="2"/>
        <v>5249</v>
      </c>
      <c r="Z28" s="25">
        <f t="shared" si="2"/>
        <v>85.6634</v>
      </c>
      <c r="AA28" s="40">
        <f t="shared" si="2"/>
        <v>4354</v>
      </c>
      <c r="AB28" s="7">
        <f t="shared" si="2"/>
        <v>66.41</v>
      </c>
      <c r="AC28" s="7">
        <f t="shared" si="2"/>
        <v>3434</v>
      </c>
      <c r="AD28" s="25">
        <f t="shared" si="2"/>
        <v>42.4493</v>
      </c>
      <c r="AE28" s="7">
        <f t="shared" si="2"/>
        <v>16306</v>
      </c>
      <c r="AF28" s="7">
        <f t="shared" si="2"/>
        <v>140.0258</v>
      </c>
    </row>
    <row r="29" spans="1:32" ht="25.5" customHeight="1">
      <c r="A29" s="259" t="s">
        <v>151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</row>
  </sheetData>
  <sheetProtection/>
  <mergeCells count="48">
    <mergeCell ref="R9:R10"/>
    <mergeCell ref="Y9:Y10"/>
    <mergeCell ref="Z9:Z10"/>
    <mergeCell ref="AA9:AA10"/>
    <mergeCell ref="AB9:AB10"/>
    <mergeCell ref="A4:J5"/>
    <mergeCell ref="C6:M7"/>
    <mergeCell ref="N7:P8"/>
    <mergeCell ref="Y7:Z8"/>
    <mergeCell ref="AA7:AB8"/>
    <mergeCell ref="AC9:AD9"/>
    <mergeCell ref="AE9:AF9"/>
    <mergeCell ref="A29:AF29"/>
    <mergeCell ref="A6:A7"/>
    <mergeCell ref="B6:B10"/>
    <mergeCell ref="C9:C10"/>
    <mergeCell ref="D9:D10"/>
    <mergeCell ref="E9:E10"/>
    <mergeCell ref="F9:F10"/>
    <mergeCell ref="M8:M10"/>
    <mergeCell ref="G9:H9"/>
    <mergeCell ref="I9:J9"/>
    <mergeCell ref="K9:L9"/>
    <mergeCell ref="S9:T9"/>
    <mergeCell ref="U9:V9"/>
    <mergeCell ref="W9:X9"/>
    <mergeCell ref="N9:N10"/>
    <mergeCell ref="O9:O10"/>
    <mergeCell ref="P9:P10"/>
    <mergeCell ref="Q9:Q10"/>
    <mergeCell ref="AA5:AB5"/>
    <mergeCell ref="AE5:AF5"/>
    <mergeCell ref="N6:AF6"/>
    <mergeCell ref="Q7:X7"/>
    <mergeCell ref="C8:D8"/>
    <mergeCell ref="E8:F8"/>
    <mergeCell ref="G8:L8"/>
    <mergeCell ref="Q8:R8"/>
    <mergeCell ref="S8:X8"/>
    <mergeCell ref="AC7:AF8"/>
    <mergeCell ref="A1:AF1"/>
    <mergeCell ref="AA2:AB2"/>
    <mergeCell ref="AE2:AF2"/>
    <mergeCell ref="AA3:AB3"/>
    <mergeCell ref="AE3:AF3"/>
    <mergeCell ref="AA4:AB4"/>
    <mergeCell ref="AE4:AF4"/>
    <mergeCell ref="Q4:S5"/>
  </mergeCells>
  <printOptions/>
  <pageMargins left="0.75" right="0.75" top="1" bottom="1" header="0.51" footer="0.51"/>
  <pageSetup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周慧琪</cp:lastModifiedBy>
  <cp:lastPrinted>2015-04-22T02:50:34Z</cp:lastPrinted>
  <dcterms:created xsi:type="dcterms:W3CDTF">2010-02-24T00:46:46Z</dcterms:created>
  <dcterms:modified xsi:type="dcterms:W3CDTF">2018-05-30T02:59:24Z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2052-10.1.0.7359</vt:lpwstr>
  </property>
</Properties>
</file>